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5480" windowHeight="11640" activeTab="0"/>
  </bookViews>
  <sheets>
    <sheet name="Рейтинг - 1 группа" sheetId="1" r:id="rId1"/>
    <sheet name="Рейтинг - 2 группа" sheetId="2" r:id="rId2"/>
    <sheet name="Отчет" sheetId="3" r:id="rId3"/>
  </sheets>
  <definedNames>
    <definedName name="_xlnm.Print_Area" localSheetId="0">'Рейтинг - 1 группа'!$A$1:$C$11</definedName>
  </definedNames>
  <calcPr fullCalcOnLoad="1"/>
</workbook>
</file>

<file path=xl/sharedStrings.xml><?xml version="1.0" encoding="utf-8"?>
<sst xmlns="http://schemas.openxmlformats.org/spreadsheetml/2006/main" count="121" uniqueCount="58">
  <si>
    <t>Сумма баллов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</si>
  <si>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</si>
  <si>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</si>
  <si>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</si>
  <si>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</si>
  <si>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-</t>
  </si>
  <si>
    <t>1. Среднесрочное финансовое планирование</t>
  </si>
  <si>
    <t>Сумма оценок в группе</t>
  </si>
  <si>
    <t>Оценка по группе с учетом веса</t>
  </si>
  <si>
    <t>2. Исполнение бюджета</t>
  </si>
  <si>
    <t>3.Учёт и отчётность</t>
  </si>
  <si>
    <t>4. Контроль и аудит</t>
  </si>
  <si>
    <t>Ранг ГРБС по итогам оценки</t>
  </si>
  <si>
    <t>1.1. Доля бюджетных ассигнований, представленных в программном виде</t>
  </si>
  <si>
    <t>2.2. Отклонение показателей по расходам от месячного кассового плана по расходам на смете ГРБС (за исключением расходов по федеральным средствам)
Показатель применяется, начиная с мониторинга по итогам 2012 года.</t>
  </si>
  <si>
    <t>Оценка по показателю</t>
  </si>
  <si>
    <t>Оценка с учётом веса показателя</t>
  </si>
  <si>
    <t xml:space="preserve">Относительный вес показателя </t>
  </si>
  <si>
    <t>1 группа главных распорядителей</t>
  </si>
  <si>
    <t>2 группа главных распорядителей</t>
  </si>
  <si>
    <t>Итоговая оценка, в баллах</t>
  </si>
  <si>
    <t xml:space="preserve">Место в рейтинге </t>
  </si>
  <si>
    <t>Финансовое управление АМР "Ижемский"</t>
  </si>
  <si>
    <t>Главные распорядители средств  бюджета МР "Ижемский"</t>
  </si>
  <si>
    <t>Главные распорядители средств бюджета МР "Ижемский"</t>
  </si>
  <si>
    <t>Администрация МР "Ижемский"</t>
  </si>
  <si>
    <t>Отдел ФКСиТ АМР "Ижемский"</t>
  </si>
  <si>
    <t>Управление образования АМР "Ижемский"</t>
  </si>
  <si>
    <t>С учётом корректировки, в случае если рассчет показателей 1.1. и 1.2. не производится</t>
  </si>
  <si>
    <t>С учётом корректировки</t>
  </si>
  <si>
    <t xml:space="preserve">среднее значение достигнутого качества </t>
  </si>
  <si>
    <t>2.1. Равномерность расходов</t>
  </si>
  <si>
    <t>2.3. Эффективность управления просроченной кредиторской задолженностью по расчётам с поставщиками и подрядчиками</t>
  </si>
  <si>
    <t>2.4. Динамика управления просроченной кредиторской задолженностью по расчётам с поставщиками и подрядчиками</t>
  </si>
  <si>
    <t>2.5. Динамика управления дебиторской задолженностью по расчётам с поставщиками и подрядчиками</t>
  </si>
  <si>
    <t>4.1. Осуществление мероприятий внутреннего контроля</t>
  </si>
  <si>
    <t>4.2. Динамика нарушений, выявленных в ходе внешних контрольных мероприятий</t>
  </si>
  <si>
    <t>4.3. Проведение инвентаризаций</t>
  </si>
  <si>
    <t>4.4. Доля недостач и хищений денежных средств и материальных ценностей</t>
  </si>
  <si>
    <t>Главные распорядители бюджетных средств республиканского бюджета МР "Ижемский"</t>
  </si>
  <si>
    <t>Контрольно-счетная комиссия МР "Ижемский"</t>
  </si>
  <si>
    <t xml:space="preserve">1.3.Доля ассигнований на предоставление государственных услуг (работ) физическим и юридическим лицам, определяемых на основании нормативных затрат
</t>
  </si>
  <si>
    <t>1.2.Доля бюджетных ассигнований на предоставление муниципальных услуг (работ) физическим и юридическим лицам, оказываемые в соответствии с муниципальным заданием</t>
  </si>
  <si>
    <t xml:space="preserve">1.5. Обоснованность представленных предложений для формирования проекта изменений в решение о бюджете  МР "Ижемский"в течение финансового года
</t>
  </si>
  <si>
    <t>3.1.Предоставление бюджетной отчетности ГРБС</t>
  </si>
  <si>
    <t>3.2. Предоставление годовой бухгалтерской отчетности муниципальных бюджетных и автономных учреждений</t>
  </si>
  <si>
    <t>3.3. Представление в составе годовой бюджетной отчётности Сведений о мерах по повышению эффективности расходования бюджетных средств</t>
  </si>
  <si>
    <t>3.4. Представление в составе годовой бюджетной отчетности Сведений о результатах деятельности</t>
  </si>
  <si>
    <t>3.5.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МР "Ижемский"</t>
  </si>
  <si>
    <t xml:space="preserve">1.4. Качество планирования бюджетных расходов: доля суммы изменений в сводную бюджетную роспись
</t>
  </si>
  <si>
    <t>2.2.Распределение ГРБС лимитов бюджетных обязательств между подведомственными ПБС</t>
  </si>
  <si>
    <t xml:space="preserve">Отдел ФКСиТ АМР "Ижемский" </t>
  </si>
  <si>
    <t>Управление Культуры АМР "Ижемский"</t>
  </si>
  <si>
    <r>
      <t xml:space="preserve">Рейтинг главных распорядителей средств бюджета муниципального райоа "Ижемский", не имеющих подведомственную сеть муниципальных учреждений, 
по итогам  2015 года
</t>
    </r>
    <r>
      <rPr>
        <b/>
        <u val="single"/>
        <sz val="12"/>
        <rFont val="Times New Roman"/>
        <family val="1"/>
      </rPr>
      <t>(1 группа)</t>
    </r>
  </si>
  <si>
    <r>
      <t xml:space="preserve">Рейтинг главных распорядителей средств  бюджета муниципального района "Ижемский", имеющих подведомственную сеть муниципальных учреждений, 
по итогам  2015 года
</t>
    </r>
    <r>
      <rPr>
        <b/>
        <u val="single"/>
        <sz val="12"/>
        <rFont val="Times New Roman"/>
        <family val="1"/>
      </rPr>
      <t>(2 группа)</t>
    </r>
  </si>
  <si>
    <t>Отчёт о результатах годового мониторинга качества финансового менеджмента главных распорядителей средств бюджета  МР "Ижемский"за 2015 год</t>
  </si>
  <si>
    <t xml:space="preserve"> Финансовое управление АМР "Ижемский"</t>
  </si>
  <si>
    <t xml:space="preserve">  Управление культуры АМР "Ижемский"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</si>
</sst>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00000"/>
    <numFmt numFmtId="178" formatCode="#,##0.00_р_."/>
    <numFmt numFmtId="179" formatCode="#,##0.00&quot;р.&quot;"/>
    <numFmt numFmtId="180" formatCode="#,##0.000_р_."/>
    <numFmt numFmtId="181" formatCode="#,##0_р_."/>
    <numFmt numFmtId="182" formatCode="#,##0.0000_р_."/>
    <numFmt numFmtId="183" formatCode="#,##0.00000_р_."/>
    <numFmt numFmtId="184" formatCode="#,##0.000000_р_."/>
    <numFmt numFmtId="185" formatCode="#,##0.0000000_р_."/>
    <numFmt numFmtId="186" formatCode="#,##0.00000000_р_."/>
    <numFmt numFmtId="187" formatCode="#,##0.000000000_р_."/>
    <numFmt numFmtId="188" formatCode="#,##0.0000000000_р_."/>
    <numFmt numFmtId="189" formatCode="#,##0.00000000000_р_."/>
    <numFmt numFmtId="190" formatCode="#,##0.0"/>
    <numFmt numFmtId="191" formatCode="_-* #,##0.0_р_._-;\-* #,##0.0_р_._-;_-* &quot;-&quot;??_р_._-;_-@_-"/>
    <numFmt numFmtId="192" formatCode="0.0"/>
    <numFmt numFmtId="193" formatCode="_-* #,##0.0_р_._-;\-* #,##0.0_р_._-;_-* &quot;-&quot;?_р_._-;_-@_-"/>
    <numFmt numFmtId="194" formatCode="0.000"/>
    <numFmt numFmtId="195" formatCode="0.0000"/>
    <numFmt numFmtId="196" formatCode="0.0000000"/>
    <numFmt numFmtId="197" formatCode="0.000000"/>
    <numFmt numFmtId="198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9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92" fontId="5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right"/>
    </xf>
    <xf numFmtId="194" fontId="7" fillId="0" borderId="11" xfId="0" applyNumberFormat="1" applyFont="1" applyFill="1" applyBorder="1" applyAlignment="1">
      <alignment horizontal="right"/>
    </xf>
    <xf numFmtId="194" fontId="7" fillId="0" borderId="19" xfId="0" applyNumberFormat="1" applyFont="1" applyFill="1" applyBorder="1" applyAlignment="1">
      <alignment/>
    </xf>
    <xf numFmtId="194" fontId="7" fillId="0" borderId="10" xfId="0" applyNumberFormat="1" applyFont="1" applyFill="1" applyBorder="1" applyAlignment="1">
      <alignment horizontal="right"/>
    </xf>
    <xf numFmtId="194" fontId="7" fillId="0" borderId="20" xfId="0" applyNumberFormat="1" applyFont="1" applyFill="1" applyBorder="1" applyAlignment="1">
      <alignment horizontal="right"/>
    </xf>
    <xf numFmtId="194" fontId="7" fillId="0" borderId="19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7" fillId="33" borderId="24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94" fontId="7" fillId="0" borderId="25" xfId="0" applyNumberFormat="1" applyFont="1" applyFill="1" applyBorder="1" applyAlignment="1">
      <alignment/>
    </xf>
    <xf numFmtId="194" fontId="7" fillId="0" borderId="26" xfId="0" applyNumberFormat="1" applyFont="1" applyFill="1" applyBorder="1" applyAlignment="1">
      <alignment/>
    </xf>
    <xf numFmtId="194" fontId="7" fillId="13" borderId="27" xfId="0" applyNumberFormat="1" applyFont="1" applyFill="1" applyBorder="1" applyAlignment="1">
      <alignment/>
    </xf>
    <xf numFmtId="194" fontId="7" fillId="13" borderId="28" xfId="0" applyNumberFormat="1" applyFont="1" applyFill="1" applyBorder="1" applyAlignment="1">
      <alignment/>
    </xf>
    <xf numFmtId="194" fontId="7" fillId="13" borderId="19" xfId="0" applyNumberFormat="1" applyFont="1" applyFill="1" applyBorder="1" applyAlignment="1">
      <alignment/>
    </xf>
    <xf numFmtId="0" fontId="7" fillId="35" borderId="29" xfId="0" applyFont="1" applyFill="1" applyBorder="1" applyAlignment="1">
      <alignment horizontal="center" vertical="center"/>
    </xf>
    <xf numFmtId="194" fontId="7" fillId="0" borderId="27" xfId="0" applyNumberFormat="1" applyFont="1" applyFill="1" applyBorder="1" applyAlignment="1">
      <alignment/>
    </xf>
    <xf numFmtId="194" fontId="7" fillId="0" borderId="28" xfId="0" applyNumberFormat="1" applyFont="1" applyFill="1" applyBorder="1" applyAlignment="1">
      <alignment/>
    </xf>
    <xf numFmtId="1" fontId="9" fillId="36" borderId="28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/>
    </xf>
    <xf numFmtId="194" fontId="9" fillId="36" borderId="10" xfId="0" applyNumberFormat="1" applyFont="1" applyFill="1" applyBorder="1" applyAlignment="1">
      <alignment/>
    </xf>
    <xf numFmtId="194" fontId="9" fillId="36" borderId="30" xfId="0" applyNumberFormat="1" applyFont="1" applyFill="1" applyBorder="1" applyAlignment="1">
      <alignment/>
    </xf>
    <xf numFmtId="0" fontId="0" fillId="16" borderId="31" xfId="0" applyFill="1" applyBorder="1" applyAlignment="1">
      <alignment/>
    </xf>
    <xf numFmtId="194" fontId="9" fillId="16" borderId="25" xfId="0" applyNumberFormat="1" applyFont="1" applyFill="1" applyBorder="1" applyAlignment="1">
      <alignment/>
    </xf>
    <xf numFmtId="1" fontId="9" fillId="36" borderId="19" xfId="0" applyNumberFormat="1" applyFont="1" applyFill="1" applyBorder="1" applyAlignment="1">
      <alignment/>
    </xf>
    <xf numFmtId="1" fontId="9" fillId="36" borderId="11" xfId="0" applyNumberFormat="1" applyFont="1" applyFill="1" applyBorder="1" applyAlignment="1">
      <alignment/>
    </xf>
    <xf numFmtId="194" fontId="7" fillId="0" borderId="30" xfId="0" applyNumberFormat="1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right"/>
    </xf>
    <xf numFmtId="194" fontId="7" fillId="0" borderId="26" xfId="0" applyNumberFormat="1" applyFont="1" applyFill="1" applyBorder="1" applyAlignment="1">
      <alignment horizontal="right"/>
    </xf>
    <xf numFmtId="2" fontId="7" fillId="33" borderId="18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194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2" fontId="7" fillId="35" borderId="23" xfId="0" applyNumberFormat="1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94" fontId="10" fillId="35" borderId="24" xfId="0" applyNumberFormat="1" applyFont="1" applyFill="1" applyBorder="1" applyAlignment="1">
      <alignment/>
    </xf>
    <xf numFmtId="194" fontId="7" fillId="35" borderId="18" xfId="0" applyNumberFormat="1" applyFont="1" applyFill="1" applyBorder="1" applyAlignment="1">
      <alignment horizontal="right"/>
    </xf>
    <xf numFmtId="194" fontId="7" fillId="35" borderId="22" xfId="0" applyNumberFormat="1" applyFont="1" applyFill="1" applyBorder="1" applyAlignment="1">
      <alignment horizontal="right"/>
    </xf>
    <xf numFmtId="2" fontId="7" fillId="35" borderId="18" xfId="0" applyNumberFormat="1" applyFont="1" applyFill="1" applyBorder="1" applyAlignment="1">
      <alignment horizontal="right"/>
    </xf>
    <xf numFmtId="194" fontId="7" fillId="35" borderId="24" xfId="0" applyNumberFormat="1" applyFont="1" applyFill="1" applyBorder="1" applyAlignment="1">
      <alignment horizontal="right"/>
    </xf>
    <xf numFmtId="194" fontId="7" fillId="35" borderId="29" xfId="0" applyNumberFormat="1" applyFont="1" applyFill="1" applyBorder="1" applyAlignment="1">
      <alignment/>
    </xf>
    <xf numFmtId="194" fontId="7" fillId="35" borderId="33" xfId="0" applyNumberFormat="1" applyFont="1" applyFill="1" applyBorder="1" applyAlignment="1">
      <alignment horizontal="right"/>
    </xf>
    <xf numFmtId="194" fontId="7" fillId="35" borderId="22" xfId="0" applyNumberFormat="1" applyFont="1" applyFill="1" applyBorder="1" applyAlignment="1">
      <alignment/>
    </xf>
    <xf numFmtId="194" fontId="7" fillId="35" borderId="24" xfId="0" applyNumberFormat="1" applyFont="1" applyFill="1" applyBorder="1" applyAlignment="1">
      <alignment/>
    </xf>
    <xf numFmtId="194" fontId="9" fillId="35" borderId="18" xfId="0" applyNumberFormat="1" applyFont="1" applyFill="1" applyBorder="1" applyAlignment="1">
      <alignment/>
    </xf>
    <xf numFmtId="1" fontId="9" fillId="35" borderId="29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4" borderId="2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/>
    </xf>
    <xf numFmtId="192" fontId="2" fillId="0" borderId="38" xfId="0" applyNumberFormat="1" applyFont="1" applyBorder="1" applyAlignment="1">
      <alignment horizontal="center" vertical="top" wrapText="1"/>
    </xf>
    <xf numFmtId="192" fontId="2" fillId="0" borderId="25" xfId="0" applyNumberFormat="1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194" fontId="7" fillId="0" borderId="14" xfId="0" applyNumberFormat="1" applyFont="1" applyFill="1" applyBorder="1" applyAlignment="1">
      <alignment horizontal="right"/>
    </xf>
    <xf numFmtId="0" fontId="9" fillId="0" borderId="41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 wrapText="1"/>
    </xf>
    <xf numFmtId="194" fontId="7" fillId="0" borderId="42" xfId="0" applyNumberFormat="1" applyFont="1" applyFill="1" applyBorder="1" applyAlignment="1">
      <alignment horizontal="right"/>
    </xf>
    <xf numFmtId="194" fontId="7" fillId="0" borderId="43" xfId="0" applyNumberFormat="1" applyFont="1" applyFill="1" applyBorder="1" applyAlignment="1">
      <alignment horizontal="right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5" borderId="37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right"/>
    </xf>
    <xf numFmtId="2" fontId="7" fillId="0" borderId="45" xfId="0" applyNumberFormat="1" applyFont="1" applyFill="1" applyBorder="1" applyAlignment="1">
      <alignment horizontal="right"/>
    </xf>
    <xf numFmtId="194" fontId="7" fillId="35" borderId="37" xfId="0" applyNumberFormat="1" applyFont="1" applyFill="1" applyBorder="1" applyAlignment="1">
      <alignment horizontal="right"/>
    </xf>
    <xf numFmtId="194" fontId="7" fillId="0" borderId="44" xfId="0" applyNumberFormat="1" applyFont="1" applyFill="1" applyBorder="1" applyAlignment="1">
      <alignment horizontal="right"/>
    </xf>
    <xf numFmtId="194" fontId="7" fillId="0" borderId="45" xfId="0" applyNumberFormat="1" applyFont="1" applyFill="1" applyBorder="1" applyAlignment="1">
      <alignment horizontal="right"/>
    </xf>
    <xf numFmtId="194" fontId="7" fillId="35" borderId="37" xfId="0" applyNumberFormat="1" applyFont="1" applyFill="1" applyBorder="1" applyAlignment="1">
      <alignment/>
    </xf>
    <xf numFmtId="194" fontId="7" fillId="0" borderId="46" xfId="0" applyNumberFormat="1" applyFont="1" applyFill="1" applyBorder="1" applyAlignment="1">
      <alignment/>
    </xf>
    <xf numFmtId="194" fontId="7" fillId="35" borderId="23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 vertical="top" wrapText="1"/>
    </xf>
    <xf numFmtId="2" fontId="7" fillId="33" borderId="32" xfId="0" applyNumberFormat="1" applyFont="1" applyFill="1" applyBorder="1" applyAlignment="1">
      <alignment horizontal="center" vertical="center" wrapText="1"/>
    </xf>
    <xf numFmtId="194" fontId="7" fillId="35" borderId="32" xfId="0" applyNumberFormat="1" applyFont="1" applyFill="1" applyBorder="1" applyAlignment="1">
      <alignment horizontal="center" vertical="center" wrapText="1"/>
    </xf>
    <xf numFmtId="194" fontId="7" fillId="0" borderId="48" xfId="0" applyNumberFormat="1" applyFont="1" applyFill="1" applyBorder="1" applyAlignment="1">
      <alignment horizontal="right"/>
    </xf>
    <xf numFmtId="194" fontId="7" fillId="0" borderId="49" xfId="0" applyNumberFormat="1" applyFont="1" applyFill="1" applyBorder="1" applyAlignment="1">
      <alignment horizontal="right"/>
    </xf>
    <xf numFmtId="194" fontId="7" fillId="35" borderId="32" xfId="0" applyNumberFormat="1" applyFont="1" applyFill="1" applyBorder="1" applyAlignment="1">
      <alignment horizontal="right"/>
    </xf>
    <xf numFmtId="194" fontId="7" fillId="0" borderId="10" xfId="0" applyNumberFormat="1" applyFont="1" applyFill="1" applyBorder="1" applyAlignment="1">
      <alignment/>
    </xf>
    <xf numFmtId="194" fontId="7" fillId="0" borderId="11" xfId="0" applyNumberFormat="1" applyFont="1" applyFill="1" applyBorder="1" applyAlignment="1">
      <alignment/>
    </xf>
    <xf numFmtId="194" fontId="7" fillId="0" borderId="42" xfId="0" applyNumberFormat="1" applyFont="1" applyFill="1" applyBorder="1" applyAlignment="1">
      <alignment/>
    </xf>
    <xf numFmtId="194" fontId="7" fillId="0" borderId="43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194" fontId="7" fillId="0" borderId="30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 horizontal="center" vertical="center"/>
    </xf>
    <xf numFmtId="2" fontId="7" fillId="35" borderId="22" xfId="0" applyNumberFormat="1" applyFont="1" applyFill="1" applyBorder="1" applyAlignment="1">
      <alignment horizontal="center" vertical="center"/>
    </xf>
    <xf numFmtId="194" fontId="7" fillId="35" borderId="18" xfId="0" applyNumberFormat="1" applyFont="1" applyFill="1" applyBorder="1" applyAlignment="1">
      <alignment/>
    </xf>
    <xf numFmtId="0" fontId="7" fillId="13" borderId="50" xfId="0" applyFont="1" applyFill="1" applyBorder="1" applyAlignment="1">
      <alignment horizontal="center" vertical="top" wrapText="1"/>
    </xf>
    <xf numFmtId="194" fontId="7" fillId="13" borderId="44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194" fontId="7" fillId="0" borderId="46" xfId="0" applyNumberFormat="1" applyFont="1" applyFill="1" applyBorder="1" applyAlignment="1">
      <alignment horizontal="right"/>
    </xf>
    <xf numFmtId="194" fontId="7" fillId="0" borderId="51" xfId="0" applyNumberFormat="1" applyFont="1" applyFill="1" applyBorder="1" applyAlignment="1">
      <alignment horizontal="right"/>
    </xf>
    <xf numFmtId="194" fontId="7" fillId="35" borderId="23" xfId="0" applyNumberFormat="1" applyFont="1" applyFill="1" applyBorder="1" applyAlignment="1">
      <alignment horizontal="right"/>
    </xf>
    <xf numFmtId="194" fontId="7" fillId="0" borderId="52" xfId="0" applyNumberFormat="1" applyFont="1" applyFill="1" applyBorder="1" applyAlignment="1">
      <alignment horizontal="right"/>
    </xf>
    <xf numFmtId="0" fontId="7" fillId="0" borderId="53" xfId="0" applyFont="1" applyFill="1" applyBorder="1" applyAlignment="1">
      <alignment horizontal="center" vertical="top" wrapText="1"/>
    </xf>
    <xf numFmtId="194" fontId="7" fillId="0" borderId="53" xfId="0" applyNumberFormat="1" applyFont="1" applyFill="1" applyBorder="1" applyAlignment="1">
      <alignment horizontal="right"/>
    </xf>
    <xf numFmtId="2" fontId="7" fillId="34" borderId="18" xfId="0" applyNumberFormat="1" applyFont="1" applyFill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2" fontId="7" fillId="35" borderId="33" xfId="0" applyNumberFormat="1" applyFont="1" applyFill="1" applyBorder="1" applyAlignment="1">
      <alignment horizontal="center" vertical="center" wrapText="1"/>
    </xf>
    <xf numFmtId="194" fontId="7" fillId="0" borderId="15" xfId="0" applyNumberFormat="1" applyFont="1" applyFill="1" applyBorder="1" applyAlignment="1">
      <alignment horizontal="right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top" wrapText="1"/>
    </xf>
    <xf numFmtId="192" fontId="2" fillId="0" borderId="5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13" borderId="56" xfId="0" applyFont="1" applyFill="1" applyBorder="1" applyAlignment="1">
      <alignment horizontal="center" vertical="top" wrapText="1"/>
    </xf>
    <xf numFmtId="0" fontId="7" fillId="13" borderId="57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 vertical="top" wrapText="1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center" vertical="top" wrapText="1"/>
    </xf>
    <xf numFmtId="0" fontId="9" fillId="16" borderId="35" xfId="0" applyFont="1" applyFill="1" applyBorder="1" applyAlignment="1">
      <alignment horizontal="center" vertical="top" wrapText="1"/>
    </xf>
    <xf numFmtId="0" fontId="9" fillId="16" borderId="3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/>
    </xf>
    <xf numFmtId="0" fontId="7" fillId="0" borderId="4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wrapText="1"/>
    </xf>
    <xf numFmtId="0" fontId="8" fillId="0" borderId="12" xfId="0" applyFont="1" applyFill="1" applyBorder="1" applyAlignment="1">
      <alignment vertical="top"/>
    </xf>
    <xf numFmtId="0" fontId="7" fillId="0" borderId="61" xfId="0" applyFont="1" applyFill="1" applyBorder="1" applyAlignment="1">
      <alignment vertical="top"/>
    </xf>
    <xf numFmtId="0" fontId="7" fillId="0" borderId="62" xfId="0" applyFont="1" applyFill="1" applyBorder="1" applyAlignment="1">
      <alignment vertical="top"/>
    </xf>
    <xf numFmtId="0" fontId="7" fillId="0" borderId="35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/>
    </xf>
    <xf numFmtId="0" fontId="7" fillId="13" borderId="55" xfId="0" applyFont="1" applyFill="1" applyBorder="1" applyAlignment="1">
      <alignment horizontal="center" vertical="top" wrapText="1"/>
    </xf>
    <xf numFmtId="0" fontId="7" fillId="13" borderId="6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9" xfId="0" applyBorder="1" applyAlignment="1">
      <alignment vertical="top"/>
    </xf>
    <xf numFmtId="0" fontId="7" fillId="0" borderId="58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4" xfId="0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1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vertical="top"/>
    </xf>
    <xf numFmtId="0" fontId="7" fillId="0" borderId="50" xfId="0" applyFont="1" applyFill="1" applyBorder="1" applyAlignment="1">
      <alignment/>
    </xf>
    <xf numFmtId="16" fontId="7" fillId="0" borderId="58" xfId="0" applyNumberFormat="1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SheetLayoutView="70" zoomScalePageLayoutView="0" workbookViewId="0" topLeftCell="A1">
      <selection activeCell="C10" sqref="C10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26.25390625" style="0" customWidth="1"/>
  </cols>
  <sheetData>
    <row r="2" spans="1:3" ht="73.5" customHeight="1">
      <c r="A2" s="133" t="s">
        <v>53</v>
      </c>
      <c r="B2" s="133"/>
      <c r="C2" s="133"/>
    </row>
    <row r="3" ht="13.5" thickBot="1"/>
    <row r="4" spans="1:3" ht="66" customHeight="1" thickBot="1">
      <c r="A4" s="73" t="s">
        <v>21</v>
      </c>
      <c r="B4" s="75" t="s">
        <v>23</v>
      </c>
      <c r="C4" s="74" t="s">
        <v>20</v>
      </c>
    </row>
    <row r="5" spans="1:3" ht="24" customHeight="1">
      <c r="A5" s="7">
        <v>1</v>
      </c>
      <c r="B5" s="8" t="s">
        <v>56</v>
      </c>
      <c r="C5" s="77">
        <v>84.5</v>
      </c>
    </row>
    <row r="6" spans="1:3" ht="24" customHeight="1">
      <c r="A6" s="3">
        <v>1</v>
      </c>
      <c r="B6" s="4" t="s">
        <v>40</v>
      </c>
      <c r="C6" s="78">
        <v>82.626</v>
      </c>
    </row>
    <row r="7" ht="21.75" customHeight="1"/>
    <row r="8" spans="1:3" ht="15.75">
      <c r="A8" s="1" t="s">
        <v>1</v>
      </c>
      <c r="C8" s="5">
        <v>100</v>
      </c>
    </row>
    <row r="9" spans="1:3" ht="15.75">
      <c r="A9" s="1" t="s">
        <v>2</v>
      </c>
      <c r="C9" s="5">
        <f>C5</f>
        <v>84.5</v>
      </c>
    </row>
    <row r="10" spans="1:3" ht="15.75">
      <c r="A10" s="2" t="s">
        <v>3</v>
      </c>
      <c r="C10" s="9">
        <f>(C5+C6)/2</f>
        <v>83.563</v>
      </c>
    </row>
    <row r="11" spans="1:3" ht="15.75">
      <c r="A11" s="1" t="s">
        <v>4</v>
      </c>
      <c r="C11" s="5">
        <f>C6</f>
        <v>82.626</v>
      </c>
    </row>
  </sheetData>
  <sheetProtection/>
  <mergeCells count="1">
    <mergeCell ref="A2:C2"/>
  </mergeCells>
  <printOptions/>
  <pageMargins left="0.75" right="0.75" top="0.38" bottom="0.28" header="0.5" footer="0.2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"/>
  <sheetViews>
    <sheetView zoomScaleSheetLayoutView="70" workbookViewId="0" topLeftCell="A1">
      <selection activeCell="C9" sqref="C9"/>
    </sheetView>
  </sheetViews>
  <sheetFormatPr defaultColWidth="9.00390625" defaultRowHeight="12.75"/>
  <cols>
    <col min="1" max="1" width="7.875" style="0" customWidth="1"/>
    <col min="2" max="2" width="70.375" style="0" customWidth="1"/>
    <col min="3" max="3" width="26.75390625" style="0" customWidth="1"/>
  </cols>
  <sheetData>
    <row r="2" spans="1:3" ht="75" customHeight="1">
      <c r="A2" s="133" t="s">
        <v>54</v>
      </c>
      <c r="B2" s="133"/>
      <c r="C2" s="133"/>
    </row>
    <row r="3" ht="13.5" thickBot="1"/>
    <row r="4" spans="1:3" ht="69" customHeight="1">
      <c r="A4" s="73" t="s">
        <v>21</v>
      </c>
      <c r="B4" s="75" t="s">
        <v>24</v>
      </c>
      <c r="C4" s="126" t="s">
        <v>20</v>
      </c>
    </row>
    <row r="5" spans="1:3" ht="20.25" customHeight="1">
      <c r="A5" s="127">
        <v>1</v>
      </c>
      <c r="B5" s="128" t="s">
        <v>57</v>
      </c>
      <c r="C5" s="129">
        <v>80.258</v>
      </c>
    </row>
    <row r="6" spans="1:3" ht="24" customHeight="1">
      <c r="A6" s="130">
        <v>2</v>
      </c>
      <c r="B6" s="131" t="s">
        <v>27</v>
      </c>
      <c r="C6" s="132">
        <v>77.055</v>
      </c>
    </row>
    <row r="7" spans="1:3" ht="24" customHeight="1">
      <c r="A7" s="130">
        <v>3</v>
      </c>
      <c r="B7" s="131" t="s">
        <v>51</v>
      </c>
      <c r="C7" s="132">
        <v>66.25</v>
      </c>
    </row>
    <row r="8" spans="1:3" ht="24" customHeight="1">
      <c r="A8" s="130">
        <v>4</v>
      </c>
      <c r="B8" s="131" t="s">
        <v>25</v>
      </c>
      <c r="C8" s="132">
        <v>50.785</v>
      </c>
    </row>
    <row r="11" spans="1:3" ht="15.75">
      <c r="A11" s="1" t="s">
        <v>1</v>
      </c>
      <c r="C11" s="6">
        <v>100</v>
      </c>
    </row>
    <row r="12" spans="1:3" ht="15.75">
      <c r="A12" s="1" t="s">
        <v>2</v>
      </c>
      <c r="C12" s="5">
        <f>C5</f>
        <v>80.258</v>
      </c>
    </row>
    <row r="13" spans="1:3" ht="15.75">
      <c r="A13" s="2" t="s">
        <v>3</v>
      </c>
      <c r="C13" s="9">
        <f>(C5+C6+C7+C8)/4</f>
        <v>68.58699999999999</v>
      </c>
    </row>
    <row r="14" spans="1:3" ht="15.75">
      <c r="A14" s="1" t="s">
        <v>4</v>
      </c>
      <c r="C14" s="5">
        <f>C8</f>
        <v>50.785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15"/>
  <sheetViews>
    <sheetView zoomScalePageLayoutView="0" workbookViewId="0" topLeftCell="AI1">
      <selection activeCell="BC12" sqref="BC12"/>
    </sheetView>
  </sheetViews>
  <sheetFormatPr defaultColWidth="9.00390625" defaultRowHeight="12.75"/>
  <cols>
    <col min="1" max="1" width="38.625" style="0" customWidth="1"/>
    <col min="4" max="4" width="10.00390625" style="0" customWidth="1"/>
    <col min="14" max="14" width="9.625" style="0" customWidth="1"/>
    <col min="17" max="18" width="0" style="0" hidden="1" customWidth="1"/>
    <col min="20" max="20" width="11.00390625" style="0" customWidth="1"/>
    <col min="22" max="22" width="15.75390625" style="0" customWidth="1"/>
    <col min="24" max="24" width="11.00390625" style="0" customWidth="1"/>
    <col min="26" max="26" width="13.125" style="0" customWidth="1"/>
    <col min="27" max="27" width="10.875" style="0" customWidth="1"/>
    <col min="31" max="31" width="13.00390625" style="0" customWidth="1"/>
    <col min="33" max="33" width="12.125" style="0" customWidth="1"/>
    <col min="35" max="35" width="12.25390625" style="0" customWidth="1"/>
    <col min="37" max="37" width="10.25390625" style="0" customWidth="1"/>
    <col min="39" max="39" width="12.625" style="0" customWidth="1"/>
    <col min="44" max="44" width="8.375" style="0" customWidth="1"/>
    <col min="46" max="46" width="10.875" style="0" customWidth="1"/>
    <col min="48" max="48" width="12.625" style="0" customWidth="1"/>
  </cols>
  <sheetData>
    <row r="2" ht="16.5">
      <c r="A2" s="72" t="s">
        <v>55</v>
      </c>
    </row>
    <row r="3" ht="13.5" thickBot="1"/>
    <row r="4" spans="1:55" ht="12.75" customHeight="1" thickBot="1">
      <c r="A4" s="169" t="s">
        <v>39</v>
      </c>
      <c r="B4" s="163" t="s">
        <v>6</v>
      </c>
      <c r="C4" s="172"/>
      <c r="D4" s="172"/>
      <c r="E4" s="172"/>
      <c r="F4" s="172"/>
      <c r="G4" s="172"/>
      <c r="H4" s="172"/>
      <c r="I4" s="172"/>
      <c r="J4" s="172"/>
      <c r="K4" s="172"/>
      <c r="L4" s="158" t="s">
        <v>7</v>
      </c>
      <c r="M4" s="161" t="s">
        <v>8</v>
      </c>
      <c r="N4" s="138" t="s">
        <v>28</v>
      </c>
      <c r="O4" s="174" t="s">
        <v>9</v>
      </c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58" t="s">
        <v>7</v>
      </c>
      <c r="AB4" s="161" t="s">
        <v>8</v>
      </c>
      <c r="AC4" s="138" t="s">
        <v>29</v>
      </c>
      <c r="AD4" s="163" t="s">
        <v>10</v>
      </c>
      <c r="AE4" s="164"/>
      <c r="AF4" s="164"/>
      <c r="AG4" s="164"/>
      <c r="AH4" s="164"/>
      <c r="AI4" s="164"/>
      <c r="AJ4" s="164"/>
      <c r="AK4" s="164"/>
      <c r="AL4" s="165"/>
      <c r="AM4" s="166"/>
      <c r="AN4" s="158" t="s">
        <v>7</v>
      </c>
      <c r="AO4" s="161" t="s">
        <v>8</v>
      </c>
      <c r="AP4" s="112"/>
      <c r="AQ4" s="155" t="s">
        <v>11</v>
      </c>
      <c r="AR4" s="156"/>
      <c r="AS4" s="156"/>
      <c r="AT4" s="156"/>
      <c r="AU4" s="156"/>
      <c r="AV4" s="156"/>
      <c r="AW4" s="156"/>
      <c r="AX4" s="157"/>
      <c r="AY4" s="158" t="s">
        <v>7</v>
      </c>
      <c r="AZ4" s="138" t="s">
        <v>8</v>
      </c>
      <c r="BA4" s="140" t="s">
        <v>0</v>
      </c>
      <c r="BB4" s="146" t="s">
        <v>12</v>
      </c>
      <c r="BC4" s="149" t="s">
        <v>30</v>
      </c>
    </row>
    <row r="5" spans="1:55" ht="90.75" customHeight="1">
      <c r="A5" s="170"/>
      <c r="B5" s="151" t="s">
        <v>13</v>
      </c>
      <c r="C5" s="152"/>
      <c r="D5" s="176" t="s">
        <v>42</v>
      </c>
      <c r="E5" s="177"/>
      <c r="F5" s="151" t="s">
        <v>41</v>
      </c>
      <c r="G5" s="152"/>
      <c r="H5" s="143" t="s">
        <v>49</v>
      </c>
      <c r="I5" s="144"/>
      <c r="J5" s="143" t="s">
        <v>43</v>
      </c>
      <c r="K5" s="144"/>
      <c r="L5" s="173"/>
      <c r="M5" s="162"/>
      <c r="N5" s="139"/>
      <c r="O5" s="143" t="s">
        <v>31</v>
      </c>
      <c r="P5" s="144"/>
      <c r="Q5" s="153" t="s">
        <v>14</v>
      </c>
      <c r="R5" s="154"/>
      <c r="S5" s="134" t="s">
        <v>50</v>
      </c>
      <c r="T5" s="135"/>
      <c r="U5" s="145" t="s">
        <v>32</v>
      </c>
      <c r="V5" s="144"/>
      <c r="W5" s="143" t="s">
        <v>33</v>
      </c>
      <c r="X5" s="144"/>
      <c r="Y5" s="143" t="s">
        <v>34</v>
      </c>
      <c r="Z5" s="144"/>
      <c r="AA5" s="160"/>
      <c r="AB5" s="162"/>
      <c r="AC5" s="139"/>
      <c r="AD5" s="167" t="s">
        <v>44</v>
      </c>
      <c r="AE5" s="168"/>
      <c r="AF5" s="136" t="s">
        <v>45</v>
      </c>
      <c r="AG5" s="137"/>
      <c r="AH5" s="136" t="s">
        <v>46</v>
      </c>
      <c r="AI5" s="137"/>
      <c r="AJ5" s="143" t="s">
        <v>47</v>
      </c>
      <c r="AK5" s="144"/>
      <c r="AL5" s="143" t="s">
        <v>48</v>
      </c>
      <c r="AM5" s="144"/>
      <c r="AN5" s="159"/>
      <c r="AO5" s="162"/>
      <c r="AP5" s="138" t="s">
        <v>29</v>
      </c>
      <c r="AQ5" s="143" t="s">
        <v>35</v>
      </c>
      <c r="AR5" s="144"/>
      <c r="AS5" s="143" t="s">
        <v>36</v>
      </c>
      <c r="AT5" s="144"/>
      <c r="AU5" s="143" t="s">
        <v>37</v>
      </c>
      <c r="AV5" s="144"/>
      <c r="AW5" s="143" t="s">
        <v>38</v>
      </c>
      <c r="AX5" s="145"/>
      <c r="AY5" s="159"/>
      <c r="AZ5" s="139"/>
      <c r="BA5" s="141"/>
      <c r="BB5" s="147"/>
      <c r="BC5" s="150"/>
    </row>
    <row r="6" spans="1:55" ht="36" customHeight="1" thickBot="1">
      <c r="A6" s="171"/>
      <c r="B6" s="10" t="s">
        <v>15</v>
      </c>
      <c r="C6" s="13" t="s">
        <v>16</v>
      </c>
      <c r="D6" s="10" t="s">
        <v>15</v>
      </c>
      <c r="E6" s="13" t="s">
        <v>16</v>
      </c>
      <c r="F6" s="10" t="s">
        <v>15</v>
      </c>
      <c r="G6" s="13" t="s">
        <v>16</v>
      </c>
      <c r="H6" s="10" t="s">
        <v>15</v>
      </c>
      <c r="I6" s="13" t="s">
        <v>16</v>
      </c>
      <c r="J6" s="10" t="s">
        <v>15</v>
      </c>
      <c r="K6" s="13" t="s">
        <v>16</v>
      </c>
      <c r="L6" s="173"/>
      <c r="M6" s="162"/>
      <c r="N6" s="139"/>
      <c r="O6" s="10" t="s">
        <v>15</v>
      </c>
      <c r="P6" s="13" t="s">
        <v>16</v>
      </c>
      <c r="Q6" s="11" t="s">
        <v>15</v>
      </c>
      <c r="R6" s="12" t="s">
        <v>16</v>
      </c>
      <c r="S6" s="10" t="s">
        <v>15</v>
      </c>
      <c r="T6" s="13" t="s">
        <v>16</v>
      </c>
      <c r="U6" s="96" t="s">
        <v>15</v>
      </c>
      <c r="V6" s="13" t="s">
        <v>16</v>
      </c>
      <c r="W6" s="10" t="s">
        <v>15</v>
      </c>
      <c r="X6" s="13" t="s">
        <v>16</v>
      </c>
      <c r="Y6" s="10" t="s">
        <v>15</v>
      </c>
      <c r="Z6" s="13" t="s">
        <v>16</v>
      </c>
      <c r="AA6" s="160"/>
      <c r="AB6" s="162"/>
      <c r="AC6" s="139"/>
      <c r="AD6" s="10" t="s">
        <v>15</v>
      </c>
      <c r="AE6" s="12" t="s">
        <v>16</v>
      </c>
      <c r="AF6" s="10" t="s">
        <v>15</v>
      </c>
      <c r="AG6" s="12" t="s">
        <v>16</v>
      </c>
      <c r="AH6" s="10" t="s">
        <v>15</v>
      </c>
      <c r="AI6" s="12" t="s">
        <v>16</v>
      </c>
      <c r="AJ6" s="96" t="s">
        <v>15</v>
      </c>
      <c r="AK6" s="13" t="s">
        <v>16</v>
      </c>
      <c r="AL6" s="10" t="s">
        <v>15</v>
      </c>
      <c r="AM6" s="13" t="s">
        <v>16</v>
      </c>
      <c r="AN6" s="159"/>
      <c r="AO6" s="162"/>
      <c r="AP6" s="139"/>
      <c r="AQ6" s="10" t="s">
        <v>15</v>
      </c>
      <c r="AR6" s="13" t="s">
        <v>16</v>
      </c>
      <c r="AS6" s="10" t="s">
        <v>15</v>
      </c>
      <c r="AT6" s="13" t="s">
        <v>16</v>
      </c>
      <c r="AU6" s="10" t="s">
        <v>15</v>
      </c>
      <c r="AV6" s="13" t="s">
        <v>16</v>
      </c>
      <c r="AW6" s="10" t="s">
        <v>15</v>
      </c>
      <c r="AX6" s="12" t="s">
        <v>16</v>
      </c>
      <c r="AY6" s="159"/>
      <c r="AZ6" s="139"/>
      <c r="BA6" s="142"/>
      <c r="BB6" s="148"/>
      <c r="BC6" s="150"/>
    </row>
    <row r="7" spans="1:55" ht="13.5" thickBot="1">
      <c r="A7" s="21" t="s">
        <v>17</v>
      </c>
      <c r="B7" s="48"/>
      <c r="C7" s="22">
        <v>0.2</v>
      </c>
      <c r="D7" s="86"/>
      <c r="E7" s="86">
        <v>0.2</v>
      </c>
      <c r="F7" s="48"/>
      <c r="G7" s="22">
        <v>0.2</v>
      </c>
      <c r="H7" s="48"/>
      <c r="I7" s="22">
        <v>0.15</v>
      </c>
      <c r="J7" s="48"/>
      <c r="K7" s="22">
        <v>0.25</v>
      </c>
      <c r="L7" s="27"/>
      <c r="M7" s="70">
        <v>0.25</v>
      </c>
      <c r="N7" s="71"/>
      <c r="O7" s="48"/>
      <c r="P7" s="22">
        <v>0.2</v>
      </c>
      <c r="Q7" s="14"/>
      <c r="R7" s="23">
        <v>0.24</v>
      </c>
      <c r="S7" s="106"/>
      <c r="T7" s="107">
        <v>0.2</v>
      </c>
      <c r="U7" s="97"/>
      <c r="V7" s="22">
        <v>0.2</v>
      </c>
      <c r="W7" s="48"/>
      <c r="X7" s="22">
        <v>0.2</v>
      </c>
      <c r="Y7" s="48"/>
      <c r="Z7" s="22">
        <v>0.2</v>
      </c>
      <c r="AA7" s="28"/>
      <c r="AB7" s="70">
        <v>0.25</v>
      </c>
      <c r="AC7" s="71"/>
      <c r="AD7" s="48"/>
      <c r="AE7" s="114">
        <v>0.2</v>
      </c>
      <c r="AF7" s="122"/>
      <c r="AG7" s="123">
        <v>0.2</v>
      </c>
      <c r="AH7" s="123"/>
      <c r="AI7" s="22">
        <v>0.2</v>
      </c>
      <c r="AJ7" s="97"/>
      <c r="AK7" s="22">
        <v>0.2</v>
      </c>
      <c r="AL7" s="48"/>
      <c r="AM7" s="22">
        <v>0.2</v>
      </c>
      <c r="AN7" s="28"/>
      <c r="AO7" s="28">
        <v>0.25</v>
      </c>
      <c r="AP7" s="139"/>
      <c r="AQ7" s="48"/>
      <c r="AR7" s="22">
        <v>0.25</v>
      </c>
      <c r="AS7" s="48"/>
      <c r="AT7" s="22">
        <v>0.25</v>
      </c>
      <c r="AU7" s="48"/>
      <c r="AV7" s="22">
        <v>0.25</v>
      </c>
      <c r="AW7" s="48"/>
      <c r="AX7" s="22">
        <v>0.25</v>
      </c>
      <c r="AY7" s="28"/>
      <c r="AZ7" s="28">
        <v>0.25</v>
      </c>
      <c r="BA7" s="14"/>
      <c r="BB7" s="49"/>
      <c r="BC7" s="28"/>
    </row>
    <row r="8" spans="1:55" s="26" customFormat="1" ht="16.5" customHeight="1" thickBot="1">
      <c r="A8" s="50" t="s">
        <v>18</v>
      </c>
      <c r="B8" s="51"/>
      <c r="C8" s="52"/>
      <c r="D8" s="87"/>
      <c r="E8" s="87"/>
      <c r="F8" s="53"/>
      <c r="G8" s="52"/>
      <c r="H8" s="51"/>
      <c r="I8" s="52"/>
      <c r="J8" s="51"/>
      <c r="K8" s="52"/>
      <c r="L8" s="54"/>
      <c r="M8" s="34"/>
      <c r="N8" s="34"/>
      <c r="O8" s="51"/>
      <c r="P8" s="52"/>
      <c r="Q8" s="55"/>
      <c r="R8" s="56"/>
      <c r="S8" s="109"/>
      <c r="T8" s="110"/>
      <c r="U8" s="98"/>
      <c r="V8" s="52"/>
      <c r="W8" s="51"/>
      <c r="X8" s="52"/>
      <c r="Y8" s="51"/>
      <c r="Z8" s="52"/>
      <c r="AA8" s="57"/>
      <c r="AB8" s="34"/>
      <c r="AC8" s="34"/>
      <c r="AD8" s="51"/>
      <c r="AE8" s="115"/>
      <c r="AF8" s="53"/>
      <c r="AG8" s="124"/>
      <c r="AH8" s="124"/>
      <c r="AI8" s="52"/>
      <c r="AJ8" s="98"/>
      <c r="AK8" s="52"/>
      <c r="AL8" s="51"/>
      <c r="AM8" s="52"/>
      <c r="AN8" s="57"/>
      <c r="AO8" s="34"/>
      <c r="AP8" s="76"/>
      <c r="AQ8" s="51"/>
      <c r="AR8" s="52"/>
      <c r="AS8" s="51"/>
      <c r="AT8" s="52"/>
      <c r="AU8" s="51"/>
      <c r="AV8" s="52"/>
      <c r="AW8" s="51"/>
      <c r="AX8" s="52"/>
      <c r="AY8" s="34"/>
      <c r="AZ8" s="34"/>
      <c r="BA8" s="58"/>
      <c r="BB8" s="38"/>
      <c r="BC8" s="59">
        <f>(BA9+BA10)/2</f>
        <v>83.58479166666667</v>
      </c>
    </row>
    <row r="9" spans="1:55" ht="24.75" customHeight="1">
      <c r="A9" s="79" t="s">
        <v>22</v>
      </c>
      <c r="B9" s="45">
        <v>0.7166</v>
      </c>
      <c r="C9" s="15">
        <f>B9*C7</f>
        <v>0.14332</v>
      </c>
      <c r="D9" s="88" t="s">
        <v>5</v>
      </c>
      <c r="E9" s="88" t="s">
        <v>5</v>
      </c>
      <c r="F9" s="46" t="s">
        <v>5</v>
      </c>
      <c r="G9" s="15" t="s">
        <v>5</v>
      </c>
      <c r="H9" s="45">
        <v>0.5</v>
      </c>
      <c r="I9" s="20">
        <f>H9*I7</f>
        <v>0.075</v>
      </c>
      <c r="J9" s="45">
        <v>1</v>
      </c>
      <c r="K9" s="20">
        <f>J9*K7</f>
        <v>0.25</v>
      </c>
      <c r="L9" s="47">
        <f>I9+K9+C9</f>
        <v>0.46832</v>
      </c>
      <c r="M9" s="32">
        <f>L9*M7</f>
        <v>0.11708</v>
      </c>
      <c r="N9" s="32">
        <f>M9/(1-(E7+G7))</f>
        <v>0.19513333333333335</v>
      </c>
      <c r="O9" s="45">
        <v>1</v>
      </c>
      <c r="P9" s="20">
        <f>O9*P7</f>
        <v>0.2</v>
      </c>
      <c r="Q9" s="19"/>
      <c r="R9" s="94"/>
      <c r="S9" s="108">
        <v>1</v>
      </c>
      <c r="T9" s="17">
        <f>S9*T7</f>
        <v>0.2</v>
      </c>
      <c r="U9" s="99">
        <v>1</v>
      </c>
      <c r="V9" s="20">
        <f>U9*V7</f>
        <v>0.2</v>
      </c>
      <c r="W9" s="45">
        <v>1</v>
      </c>
      <c r="X9" s="20">
        <f>W9*X7</f>
        <v>0.2</v>
      </c>
      <c r="Y9" s="45">
        <v>1</v>
      </c>
      <c r="Z9" s="20">
        <f>Y9*Z7</f>
        <v>0.2</v>
      </c>
      <c r="AA9" s="30">
        <f>P9+T9+V9+X9+Z9</f>
        <v>1</v>
      </c>
      <c r="AB9" s="32">
        <f>AA9*AB7</f>
        <v>0.25</v>
      </c>
      <c r="AC9" s="32">
        <v>0.25</v>
      </c>
      <c r="AD9" s="45">
        <v>1</v>
      </c>
      <c r="AE9" s="116">
        <f>AD9*AE7</f>
        <v>0.2</v>
      </c>
      <c r="AF9" s="45">
        <v>0</v>
      </c>
      <c r="AG9" s="116">
        <f>AF9*AG7</f>
        <v>0</v>
      </c>
      <c r="AH9" s="19">
        <v>1</v>
      </c>
      <c r="AI9" s="116">
        <f>AH9*AI7</f>
        <v>0.2</v>
      </c>
      <c r="AJ9" s="99">
        <v>1</v>
      </c>
      <c r="AK9" s="116">
        <f>AJ9*AK7</f>
        <v>0.2</v>
      </c>
      <c r="AL9" s="45">
        <v>0</v>
      </c>
      <c r="AM9" s="116">
        <f>AL9*AM7</f>
        <v>0</v>
      </c>
      <c r="AN9" s="30">
        <f>AM9+AK9+AI9+AG9+AE9</f>
        <v>0.6000000000000001</v>
      </c>
      <c r="AO9" s="32">
        <f>AN9*AO7</f>
        <v>0.15000000000000002</v>
      </c>
      <c r="AP9" s="113">
        <f>AO9</f>
        <v>0.15000000000000002</v>
      </c>
      <c r="AQ9" s="45">
        <v>1</v>
      </c>
      <c r="AR9" s="116">
        <f>AQ9*AR7</f>
        <v>0.25</v>
      </c>
      <c r="AS9" s="45">
        <v>1</v>
      </c>
      <c r="AT9" s="116">
        <f>AS9*AT7</f>
        <v>0.25</v>
      </c>
      <c r="AU9" s="45">
        <v>1</v>
      </c>
      <c r="AV9" s="20">
        <f>AU9*AV7</f>
        <v>0.25</v>
      </c>
      <c r="AW9" s="45">
        <v>1</v>
      </c>
      <c r="AX9" s="20">
        <f>AW9*AX7</f>
        <v>0.25</v>
      </c>
      <c r="AY9" s="36">
        <f>AR9+AT9+AV9+AX9</f>
        <v>1</v>
      </c>
      <c r="AZ9" s="32">
        <f>AY9*AZ7</f>
        <v>0.25</v>
      </c>
      <c r="BA9" s="40">
        <f>100*(N9+AC9+AP9+AZ9)</f>
        <v>84.51333333333334</v>
      </c>
      <c r="BB9" s="43"/>
      <c r="BC9" s="41"/>
    </row>
    <row r="10" spans="1:55" ht="12.75" customHeight="1" thickBot="1">
      <c r="A10" s="80" t="s">
        <v>40</v>
      </c>
      <c r="B10" s="18" t="s">
        <v>5</v>
      </c>
      <c r="C10" s="25" t="s">
        <v>5</v>
      </c>
      <c r="D10" s="89" t="s">
        <v>5</v>
      </c>
      <c r="E10" s="89" t="s">
        <v>5</v>
      </c>
      <c r="F10" s="24" t="s">
        <v>5</v>
      </c>
      <c r="G10" s="25" t="s">
        <v>5</v>
      </c>
      <c r="H10" s="18">
        <v>0.75</v>
      </c>
      <c r="I10" s="20">
        <f>H10*I7</f>
        <v>0.11249999999999999</v>
      </c>
      <c r="J10" s="18">
        <v>1</v>
      </c>
      <c r="K10" s="20">
        <f>J10*K7</f>
        <v>0.25</v>
      </c>
      <c r="L10" s="47">
        <f>I10+K10</f>
        <v>0.3625</v>
      </c>
      <c r="M10" s="32">
        <f>L10*M7</f>
        <v>0.090625</v>
      </c>
      <c r="N10" s="32">
        <f>M10/(1-(C7+E7+G7))</f>
        <v>0.22656250000000006</v>
      </c>
      <c r="O10" s="18">
        <v>1</v>
      </c>
      <c r="P10" s="16">
        <f>O10*P7</f>
        <v>0.2</v>
      </c>
      <c r="Q10" s="19"/>
      <c r="R10" s="94"/>
      <c r="S10" s="108">
        <v>1</v>
      </c>
      <c r="T10" s="17">
        <f>S10*T7</f>
        <v>0.2</v>
      </c>
      <c r="U10" s="100">
        <v>1</v>
      </c>
      <c r="V10" s="16">
        <f>U10*V7</f>
        <v>0.2</v>
      </c>
      <c r="W10" s="18">
        <v>1</v>
      </c>
      <c r="X10" s="16">
        <f>W10*X7</f>
        <v>0.2</v>
      </c>
      <c r="Y10" s="18">
        <v>1</v>
      </c>
      <c r="Z10" s="16">
        <f>Y10*Z7</f>
        <v>0.2</v>
      </c>
      <c r="AA10" s="30">
        <f>P10+T10+V10+X10+Z10</f>
        <v>1</v>
      </c>
      <c r="AB10" s="32">
        <f>AA10*AB7</f>
        <v>0.25</v>
      </c>
      <c r="AC10" s="32">
        <v>0.25</v>
      </c>
      <c r="AD10" s="18">
        <v>1</v>
      </c>
      <c r="AE10" s="117">
        <f>AD10*AE7</f>
        <v>0.2</v>
      </c>
      <c r="AF10" s="81">
        <v>0</v>
      </c>
      <c r="AG10" s="116">
        <f>AF10*AG7</f>
        <v>0</v>
      </c>
      <c r="AH10" s="125">
        <v>0</v>
      </c>
      <c r="AI10" s="116">
        <f>AH10*AI7</f>
        <v>0</v>
      </c>
      <c r="AJ10" s="100">
        <v>1</v>
      </c>
      <c r="AK10" s="116">
        <f>AJ10*AK7</f>
        <v>0.2</v>
      </c>
      <c r="AL10" s="18">
        <v>0</v>
      </c>
      <c r="AM10" s="116">
        <f>AL10*AM7</f>
        <v>0</v>
      </c>
      <c r="AN10" s="30">
        <f>AM10+AK10+AI10+AG10+AE10</f>
        <v>0.4</v>
      </c>
      <c r="AO10" s="31">
        <f>AN10*AO7</f>
        <v>0.1</v>
      </c>
      <c r="AP10" s="113">
        <f>AO10</f>
        <v>0.1</v>
      </c>
      <c r="AQ10" s="18">
        <v>1</v>
      </c>
      <c r="AR10" s="116">
        <f>AQ10*AR7</f>
        <v>0.25</v>
      </c>
      <c r="AS10" s="18">
        <v>1</v>
      </c>
      <c r="AT10" s="116">
        <f>AS10*AT7</f>
        <v>0.25</v>
      </c>
      <c r="AU10" s="18">
        <v>1</v>
      </c>
      <c r="AV10" s="16">
        <f>AU10*AV7</f>
        <v>0.25</v>
      </c>
      <c r="AW10" s="18">
        <v>1</v>
      </c>
      <c r="AX10" s="16">
        <f>AW10*AX7</f>
        <v>0.25</v>
      </c>
      <c r="AY10" s="35">
        <f>AR10+AT10+AV10+AX10</f>
        <v>1</v>
      </c>
      <c r="AZ10" s="32">
        <f>AY10*AZ7</f>
        <v>0.25</v>
      </c>
      <c r="BA10" s="39">
        <f>100*(N10+AC10+AP10+AZ10)</f>
        <v>82.65625000000001</v>
      </c>
      <c r="BB10" s="44"/>
      <c r="BC10" s="42"/>
    </row>
    <row r="11" spans="1:55" s="26" customFormat="1" ht="17.25" customHeight="1" thickBot="1">
      <c r="A11" s="50" t="s">
        <v>19</v>
      </c>
      <c r="B11" s="60"/>
      <c r="C11" s="61"/>
      <c r="D11" s="90"/>
      <c r="E11" s="90"/>
      <c r="F11" s="62"/>
      <c r="G11" s="61"/>
      <c r="H11" s="60"/>
      <c r="I11" s="61"/>
      <c r="J11" s="60"/>
      <c r="K11" s="61"/>
      <c r="L11" s="63"/>
      <c r="M11" s="64"/>
      <c r="N11" s="64"/>
      <c r="O11" s="60"/>
      <c r="P11" s="61"/>
      <c r="Q11" s="65"/>
      <c r="R11" s="95"/>
      <c r="S11" s="111"/>
      <c r="T11" s="66"/>
      <c r="U11" s="101"/>
      <c r="V11" s="61"/>
      <c r="W11" s="60"/>
      <c r="X11" s="61"/>
      <c r="Y11" s="60"/>
      <c r="Z11" s="61"/>
      <c r="AA11" s="67"/>
      <c r="AB11" s="64"/>
      <c r="AC11" s="64"/>
      <c r="AD11" s="60"/>
      <c r="AE11" s="118"/>
      <c r="AF11" s="60"/>
      <c r="AG11" s="65"/>
      <c r="AH11" s="65"/>
      <c r="AI11" s="61"/>
      <c r="AJ11" s="101"/>
      <c r="AK11" s="61"/>
      <c r="AL11" s="60"/>
      <c r="AM11" s="61"/>
      <c r="AN11" s="67"/>
      <c r="AO11" s="64"/>
      <c r="AP11" s="93"/>
      <c r="AQ11" s="60"/>
      <c r="AR11" s="61"/>
      <c r="AS11" s="60"/>
      <c r="AT11" s="61"/>
      <c r="AU11" s="60"/>
      <c r="AV11" s="61"/>
      <c r="AW11" s="60"/>
      <c r="AX11" s="61"/>
      <c r="AY11" s="64"/>
      <c r="AZ11" s="64"/>
      <c r="BA11" s="68"/>
      <c r="BB11" s="69"/>
      <c r="BC11" s="59">
        <f>(BA12+BA13+BA14+BA15)/4</f>
        <v>68.586875</v>
      </c>
    </row>
    <row r="12" spans="1:55" ht="13.5" customHeight="1">
      <c r="A12" s="82" t="s">
        <v>25</v>
      </c>
      <c r="B12" s="45">
        <v>0.307</v>
      </c>
      <c r="C12" s="20">
        <f>B12*C7</f>
        <v>0.0614</v>
      </c>
      <c r="D12" s="91">
        <v>1</v>
      </c>
      <c r="E12" s="91">
        <f>D12*E7</f>
        <v>0.2</v>
      </c>
      <c r="F12" s="46">
        <v>0</v>
      </c>
      <c r="G12" s="20">
        <f>F12*G7</f>
        <v>0</v>
      </c>
      <c r="H12" s="45">
        <v>0</v>
      </c>
      <c r="I12" s="20">
        <f>H12*I7</f>
        <v>0</v>
      </c>
      <c r="J12" s="45">
        <v>1</v>
      </c>
      <c r="K12" s="20">
        <f>J12*K7</f>
        <v>0.25</v>
      </c>
      <c r="L12" s="47">
        <f>K12+I12+G12+E12+C12</f>
        <v>0.5114</v>
      </c>
      <c r="M12" s="32">
        <f>L12*M7</f>
        <v>0.12785</v>
      </c>
      <c r="N12" s="32">
        <f>M12</f>
        <v>0.12785</v>
      </c>
      <c r="O12" s="45">
        <v>0</v>
      </c>
      <c r="P12" s="20">
        <f>O12*P7</f>
        <v>0</v>
      </c>
      <c r="Q12" s="19"/>
      <c r="R12" s="94"/>
      <c r="S12" s="108">
        <v>0.6</v>
      </c>
      <c r="T12" s="17">
        <f>S12*T7</f>
        <v>0.12</v>
      </c>
      <c r="U12" s="99">
        <v>1</v>
      </c>
      <c r="V12" s="20">
        <f>U12*V7</f>
        <v>0.2</v>
      </c>
      <c r="W12" s="45">
        <v>1</v>
      </c>
      <c r="X12" s="20">
        <f>W12*X7</f>
        <v>0.2</v>
      </c>
      <c r="Y12" s="45">
        <v>0</v>
      </c>
      <c r="Z12" s="20">
        <f>Y12*Z7</f>
        <v>0</v>
      </c>
      <c r="AA12" s="30">
        <f>P12+T12+V12+X12+Z12</f>
        <v>0.52</v>
      </c>
      <c r="AB12" s="32">
        <f>AA12*AB7</f>
        <v>0.13</v>
      </c>
      <c r="AC12" s="33">
        <f>AB12</f>
        <v>0.13</v>
      </c>
      <c r="AD12" s="45">
        <v>0</v>
      </c>
      <c r="AE12" s="116">
        <f>AD12*AE7</f>
        <v>0</v>
      </c>
      <c r="AF12" s="45">
        <v>0</v>
      </c>
      <c r="AG12" s="19">
        <f>AF12*AG7</f>
        <v>0</v>
      </c>
      <c r="AH12" s="19">
        <v>1</v>
      </c>
      <c r="AI12" s="20">
        <f>AH12*AI7</f>
        <v>0.2</v>
      </c>
      <c r="AJ12" s="99">
        <v>1</v>
      </c>
      <c r="AK12" s="20">
        <f>AJ12*AK7</f>
        <v>0.2</v>
      </c>
      <c r="AL12" s="45">
        <v>0</v>
      </c>
      <c r="AM12" s="20">
        <f>AL12*AM7</f>
        <v>0</v>
      </c>
      <c r="AN12" s="30">
        <f>AM12+AK12+AI12+AG12+AE12</f>
        <v>0.4</v>
      </c>
      <c r="AO12" s="32">
        <f>AN12*AO7</f>
        <v>0.1</v>
      </c>
      <c r="AP12" s="113">
        <f>AO12/(1-0.2)</f>
        <v>0.125</v>
      </c>
      <c r="AQ12" s="45">
        <v>0</v>
      </c>
      <c r="AR12" s="20">
        <f>AQ12*AR7</f>
        <v>0</v>
      </c>
      <c r="AS12" s="45">
        <v>0</v>
      </c>
      <c r="AT12" s="20">
        <f>AS12*AT7</f>
        <v>0</v>
      </c>
      <c r="AU12" s="45">
        <v>1</v>
      </c>
      <c r="AV12" s="20">
        <f>AU12*AV7</f>
        <v>0.25</v>
      </c>
      <c r="AW12" s="45">
        <v>1</v>
      </c>
      <c r="AX12" s="20">
        <f>AW12*AX7</f>
        <v>0.25</v>
      </c>
      <c r="AY12" s="36">
        <f>AR12+AT12+AV12+AX12</f>
        <v>0.5</v>
      </c>
      <c r="AZ12" s="33">
        <f>AY12*AZ7</f>
        <v>0.125</v>
      </c>
      <c r="BA12" s="39">
        <f>100*(N12+AC12+AP12+AZ12)</f>
        <v>50.785000000000004</v>
      </c>
      <c r="BB12" s="37"/>
      <c r="BC12" s="41"/>
    </row>
    <row r="13" spans="1:55" ht="12.75" customHeight="1">
      <c r="A13" s="83" t="s">
        <v>52</v>
      </c>
      <c r="B13" s="18">
        <v>0.989</v>
      </c>
      <c r="C13" s="16">
        <f>B13*C7</f>
        <v>0.1978</v>
      </c>
      <c r="D13" s="92">
        <v>1</v>
      </c>
      <c r="E13" s="91">
        <f>D13*E7</f>
        <v>0.2</v>
      </c>
      <c r="F13" s="24">
        <v>1</v>
      </c>
      <c r="G13" s="20">
        <f>F13*G7</f>
        <v>0.2</v>
      </c>
      <c r="H13" s="18">
        <v>0.75</v>
      </c>
      <c r="I13" s="16">
        <f>H13*I7</f>
        <v>0.11249999999999999</v>
      </c>
      <c r="J13" s="18">
        <v>1</v>
      </c>
      <c r="K13" s="16">
        <f>J13*K7</f>
        <v>0.25</v>
      </c>
      <c r="L13" s="47">
        <f>K13+I13+G13+E13+C13</f>
        <v>0.9602999999999999</v>
      </c>
      <c r="M13" s="32">
        <f>L13*M7</f>
        <v>0.24007499999999998</v>
      </c>
      <c r="N13" s="32">
        <f>M13</f>
        <v>0.24007499999999998</v>
      </c>
      <c r="O13" s="18">
        <v>1</v>
      </c>
      <c r="P13" s="16">
        <f>O13*P7</f>
        <v>0.2</v>
      </c>
      <c r="Q13" s="19"/>
      <c r="R13" s="94"/>
      <c r="S13" s="102">
        <v>1</v>
      </c>
      <c r="T13" s="103">
        <f>S13*T7</f>
        <v>0.2</v>
      </c>
      <c r="U13" s="100">
        <v>1</v>
      </c>
      <c r="V13" s="16">
        <f>U13*V7</f>
        <v>0.2</v>
      </c>
      <c r="W13" s="18">
        <v>1</v>
      </c>
      <c r="X13" s="16">
        <f>W13*X7</f>
        <v>0.2</v>
      </c>
      <c r="Y13" s="18">
        <v>1</v>
      </c>
      <c r="Z13" s="16">
        <f>Y13*Z7</f>
        <v>0.2</v>
      </c>
      <c r="AA13" s="29">
        <f>P13+T13+V13+X13+Z13</f>
        <v>1</v>
      </c>
      <c r="AB13" s="32">
        <f>AA13*AB7</f>
        <v>0.25</v>
      </c>
      <c r="AC13" s="33">
        <f>AB13</f>
        <v>0.25</v>
      </c>
      <c r="AD13" s="18">
        <v>0</v>
      </c>
      <c r="AE13" s="117">
        <f>AD13*AE7</f>
        <v>0</v>
      </c>
      <c r="AF13" s="18">
        <v>0</v>
      </c>
      <c r="AG13" s="119">
        <f>AF13*AG7</f>
        <v>0</v>
      </c>
      <c r="AH13" s="119">
        <v>1</v>
      </c>
      <c r="AI13" s="16">
        <f>AH13*AI7</f>
        <v>0.2</v>
      </c>
      <c r="AJ13" s="100">
        <v>1</v>
      </c>
      <c r="AK13" s="16">
        <f>AJ13*AK7</f>
        <v>0.2</v>
      </c>
      <c r="AL13" s="18">
        <v>0</v>
      </c>
      <c r="AM13" s="16">
        <f>AL13*AM7</f>
        <v>0</v>
      </c>
      <c r="AN13" s="29">
        <f>AM13+AK13+AI13+AG13+AE13</f>
        <v>0.4</v>
      </c>
      <c r="AO13" s="32">
        <f>AN13*AO7</f>
        <v>0.1</v>
      </c>
      <c r="AP13" s="113">
        <f>AO13/(1-0.2)</f>
        <v>0.125</v>
      </c>
      <c r="AQ13" s="18">
        <v>1</v>
      </c>
      <c r="AR13" s="16">
        <f>AQ13*AR7</f>
        <v>0.25</v>
      </c>
      <c r="AS13" s="18">
        <v>0</v>
      </c>
      <c r="AT13" s="16">
        <f>AS13*AT7</f>
        <v>0</v>
      </c>
      <c r="AU13" s="18">
        <v>1</v>
      </c>
      <c r="AV13" s="16">
        <f>AU13*AV7</f>
        <v>0.25</v>
      </c>
      <c r="AW13" s="18">
        <v>1</v>
      </c>
      <c r="AX13" s="16">
        <f>AW13*AX7</f>
        <v>0.25</v>
      </c>
      <c r="AY13" s="36">
        <f>AR13+AT13+AV13+AX13</f>
        <v>0.75</v>
      </c>
      <c r="AZ13" s="33">
        <f>AY13*AZ7</f>
        <v>0.1875</v>
      </c>
      <c r="BA13" s="39">
        <f>100*(N13+AC13+AP13+AZ13)</f>
        <v>80.25750000000001</v>
      </c>
      <c r="BB13" s="37"/>
      <c r="BC13" s="42"/>
    </row>
    <row r="14" spans="1:55" ht="14.25" customHeight="1">
      <c r="A14" s="83" t="s">
        <v>26</v>
      </c>
      <c r="B14" s="18">
        <v>1</v>
      </c>
      <c r="C14" s="16">
        <f>B14*C7</f>
        <v>0.2</v>
      </c>
      <c r="D14" s="92">
        <v>1</v>
      </c>
      <c r="E14" s="91">
        <f>D14*E7</f>
        <v>0.2</v>
      </c>
      <c r="F14" s="24">
        <v>0</v>
      </c>
      <c r="G14" s="16">
        <f>F14*G7</f>
        <v>0</v>
      </c>
      <c r="H14" s="18">
        <v>0</v>
      </c>
      <c r="I14" s="16">
        <f>H14*I7</f>
        <v>0</v>
      </c>
      <c r="J14" s="18">
        <v>1</v>
      </c>
      <c r="K14" s="16">
        <f>J14*K7</f>
        <v>0.25</v>
      </c>
      <c r="L14" s="47">
        <f>K14+I14+G14+E14+C14</f>
        <v>0.65</v>
      </c>
      <c r="M14" s="32">
        <f>L14*M7</f>
        <v>0.1625</v>
      </c>
      <c r="N14" s="32">
        <f>M14</f>
        <v>0.1625</v>
      </c>
      <c r="O14" s="18">
        <v>1</v>
      </c>
      <c r="P14" s="16">
        <f>O14*P7</f>
        <v>0.2</v>
      </c>
      <c r="Q14" s="19"/>
      <c r="R14" s="94"/>
      <c r="S14" s="102">
        <v>1</v>
      </c>
      <c r="T14" s="103">
        <f>S14*T7</f>
        <v>0.2</v>
      </c>
      <c r="U14" s="100">
        <v>1</v>
      </c>
      <c r="V14" s="16">
        <f>U14*V7</f>
        <v>0.2</v>
      </c>
      <c r="W14" s="18">
        <v>1</v>
      </c>
      <c r="X14" s="16">
        <f>W14*X7</f>
        <v>0.2</v>
      </c>
      <c r="Y14" s="18">
        <v>1</v>
      </c>
      <c r="Z14" s="16">
        <f>Y14*Z7</f>
        <v>0.2</v>
      </c>
      <c r="AA14" s="29">
        <f>P14+T14+V14+X14+Z14</f>
        <v>1</v>
      </c>
      <c r="AB14" s="32">
        <f>AA14*AB7</f>
        <v>0.25</v>
      </c>
      <c r="AC14" s="33">
        <f>AB14</f>
        <v>0.25</v>
      </c>
      <c r="AD14" s="18">
        <v>0</v>
      </c>
      <c r="AE14" s="117">
        <f>AD14*AE7</f>
        <v>0</v>
      </c>
      <c r="AF14" s="18">
        <v>0</v>
      </c>
      <c r="AG14" s="119">
        <f>AF14*AG7</f>
        <v>0</v>
      </c>
      <c r="AH14" s="119">
        <v>0</v>
      </c>
      <c r="AI14" s="16">
        <f>AH14*AI7</f>
        <v>0</v>
      </c>
      <c r="AJ14" s="100">
        <v>1</v>
      </c>
      <c r="AK14" s="16">
        <f>AJ14*AK7</f>
        <v>0.2</v>
      </c>
      <c r="AL14" s="18">
        <v>0</v>
      </c>
      <c r="AM14" s="16">
        <f>AL14*AM7</f>
        <v>0</v>
      </c>
      <c r="AN14" s="29">
        <f>AM14+AK14+AI14+AG14+AE14</f>
        <v>0.2</v>
      </c>
      <c r="AO14" s="32">
        <f>AN14*AO7</f>
        <v>0.05</v>
      </c>
      <c r="AP14" s="113">
        <f>AO14/(1-0.2)</f>
        <v>0.0625</v>
      </c>
      <c r="AQ14" s="18">
        <v>1</v>
      </c>
      <c r="AR14" s="16">
        <f>AQ14*AR7</f>
        <v>0.25</v>
      </c>
      <c r="AS14" s="18">
        <v>0</v>
      </c>
      <c r="AT14" s="16">
        <f>AS14*AT7</f>
        <v>0</v>
      </c>
      <c r="AU14" s="18">
        <v>1</v>
      </c>
      <c r="AV14" s="16">
        <f>AU14*AV7</f>
        <v>0.25</v>
      </c>
      <c r="AW14" s="18">
        <v>1</v>
      </c>
      <c r="AX14" s="16">
        <f>AW14*AX7</f>
        <v>0.25</v>
      </c>
      <c r="AY14" s="36">
        <f>AR14+AT14+AV14+AX14</f>
        <v>0.75</v>
      </c>
      <c r="AZ14" s="33">
        <f>AY14*AZ7</f>
        <v>0.1875</v>
      </c>
      <c r="BA14" s="39">
        <f>100*(N14+AC14+AP14+AZ14)</f>
        <v>66.25</v>
      </c>
      <c r="BB14" s="37"/>
      <c r="BC14" s="42"/>
    </row>
    <row r="15" spans="1:55" ht="26.25" customHeight="1" thickBot="1">
      <c r="A15" s="83" t="s">
        <v>27</v>
      </c>
      <c r="B15" s="18">
        <v>0.981</v>
      </c>
      <c r="C15" s="16">
        <f>B15*C7</f>
        <v>0.1962</v>
      </c>
      <c r="D15" s="92">
        <v>1</v>
      </c>
      <c r="E15" s="91">
        <f>D15*E7</f>
        <v>0.2</v>
      </c>
      <c r="F15" s="24">
        <v>0</v>
      </c>
      <c r="G15" s="16">
        <f>F15*G7</f>
        <v>0</v>
      </c>
      <c r="H15" s="18">
        <v>0</v>
      </c>
      <c r="I15" s="16">
        <f>H15*I7</f>
        <v>0</v>
      </c>
      <c r="J15" s="18">
        <v>1</v>
      </c>
      <c r="K15" s="16">
        <f>J15*K7</f>
        <v>0.25</v>
      </c>
      <c r="L15" s="47">
        <f>K15+I15+G15+E15+C15</f>
        <v>0.6462</v>
      </c>
      <c r="M15" s="32">
        <f>L15*M7</f>
        <v>0.16155</v>
      </c>
      <c r="N15" s="32">
        <f>M15</f>
        <v>0.16155</v>
      </c>
      <c r="O15" s="18">
        <v>0.68</v>
      </c>
      <c r="P15" s="16">
        <f>O15*P7</f>
        <v>0.136</v>
      </c>
      <c r="Q15" s="19"/>
      <c r="R15" s="94"/>
      <c r="S15" s="104">
        <v>1</v>
      </c>
      <c r="T15" s="105">
        <f>S15*T7</f>
        <v>0.2</v>
      </c>
      <c r="U15" s="100">
        <v>1</v>
      </c>
      <c r="V15" s="16">
        <f>U15*V7</f>
        <v>0.2</v>
      </c>
      <c r="W15" s="18">
        <v>1</v>
      </c>
      <c r="X15" s="16">
        <f>W15*X7</f>
        <v>0.2</v>
      </c>
      <c r="Y15" s="18">
        <v>1</v>
      </c>
      <c r="Z15" s="16">
        <f>Y15*Z7</f>
        <v>0.2</v>
      </c>
      <c r="AA15" s="29">
        <f>P15+T15+V15+X15+Z15</f>
        <v>0.9359999999999999</v>
      </c>
      <c r="AB15" s="32">
        <f>AA15*AB7</f>
        <v>0.23399999999999999</v>
      </c>
      <c r="AC15" s="33">
        <f>AB15</f>
        <v>0.23399999999999999</v>
      </c>
      <c r="AD15" s="18">
        <v>0</v>
      </c>
      <c r="AE15" s="117">
        <f>AD15*AE7</f>
        <v>0</v>
      </c>
      <c r="AF15" s="84">
        <v>0</v>
      </c>
      <c r="AG15" s="120">
        <f>AF15*AG7</f>
        <v>0</v>
      </c>
      <c r="AH15" s="121">
        <v>1</v>
      </c>
      <c r="AI15" s="85">
        <f>AH15*AI7</f>
        <v>0.2</v>
      </c>
      <c r="AJ15" s="100">
        <v>1</v>
      </c>
      <c r="AK15" s="16">
        <f>AJ15*AK7</f>
        <v>0.2</v>
      </c>
      <c r="AL15" s="18">
        <v>0</v>
      </c>
      <c r="AM15" s="16">
        <f>AL15*AM7</f>
        <v>0</v>
      </c>
      <c r="AN15" s="29">
        <f>AM15+AK15+AI15+AG15+AE15</f>
        <v>0.4</v>
      </c>
      <c r="AO15" s="32">
        <f>AN15*AO7</f>
        <v>0.1</v>
      </c>
      <c r="AP15" s="113">
        <f>AO15/(1-0.2)</f>
        <v>0.125</v>
      </c>
      <c r="AQ15" s="18">
        <v>1</v>
      </c>
      <c r="AR15" s="16">
        <f>AQ15*AR7</f>
        <v>0.25</v>
      </c>
      <c r="AS15" s="18">
        <v>1</v>
      </c>
      <c r="AT15" s="16">
        <f>AS15*AT7</f>
        <v>0.25</v>
      </c>
      <c r="AU15" s="18">
        <v>1</v>
      </c>
      <c r="AV15" s="16">
        <f>AU15*AV7</f>
        <v>0.25</v>
      </c>
      <c r="AW15" s="18">
        <v>1</v>
      </c>
      <c r="AX15" s="16">
        <f>AW15*AX7</f>
        <v>0.25</v>
      </c>
      <c r="AY15" s="36">
        <f>AR15+AT15+AV15+AX15</f>
        <v>1</v>
      </c>
      <c r="AZ15" s="33">
        <f>AY15*AZ7</f>
        <v>0.25</v>
      </c>
      <c r="BA15" s="39">
        <f>100*(N15+AC15+AP15+AZ15)</f>
        <v>77.05499999999999</v>
      </c>
      <c r="BB15" s="37"/>
      <c r="BC15" s="42"/>
    </row>
  </sheetData>
  <sheetProtection/>
  <mergeCells count="39">
    <mergeCell ref="A4:A6"/>
    <mergeCell ref="B4:K4"/>
    <mergeCell ref="L4:L6"/>
    <mergeCell ref="M4:M6"/>
    <mergeCell ref="N4:N6"/>
    <mergeCell ref="O4:Z4"/>
    <mergeCell ref="U5:V5"/>
    <mergeCell ref="W5:X5"/>
    <mergeCell ref="Y5:Z5"/>
    <mergeCell ref="D5:E5"/>
    <mergeCell ref="AA4:AA6"/>
    <mergeCell ref="AB4:AB6"/>
    <mergeCell ref="AC4:AC6"/>
    <mergeCell ref="AD4:AM4"/>
    <mergeCell ref="AN4:AN6"/>
    <mergeCell ref="AO4:AO6"/>
    <mergeCell ref="AD5:AE5"/>
    <mergeCell ref="AJ5:AK5"/>
    <mergeCell ref="AL5:AM5"/>
    <mergeCell ref="BB4:BB6"/>
    <mergeCell ref="BC4:BC6"/>
    <mergeCell ref="B5:C5"/>
    <mergeCell ref="F5:G5"/>
    <mergeCell ref="H5:I5"/>
    <mergeCell ref="J5:K5"/>
    <mergeCell ref="O5:P5"/>
    <mergeCell ref="Q5:R5"/>
    <mergeCell ref="AQ4:AX4"/>
    <mergeCell ref="AY4:AY6"/>
    <mergeCell ref="S5:T5"/>
    <mergeCell ref="AH5:AI5"/>
    <mergeCell ref="AF5:AG5"/>
    <mergeCell ref="AP5:AP7"/>
    <mergeCell ref="BA4:BA6"/>
    <mergeCell ref="AZ4:AZ6"/>
    <mergeCell ref="AQ5:AR5"/>
    <mergeCell ref="AS5:AT5"/>
    <mergeCell ref="AU5:AV5"/>
    <mergeCell ref="AW5:AX5"/>
  </mergeCells>
  <printOptions/>
  <pageMargins left="0.11811023622047245" right="0.1968503937007874" top="0.7480314960629921" bottom="0.15748031496062992" header="0.31496062992125984" footer="0.31496062992125984"/>
  <pageSetup fitToWidth="7" horizontalDpi="600" verticalDpi="600" orientation="landscape" paperSize="9" scale="5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Nastya</cp:lastModifiedBy>
  <cp:lastPrinted>2016-06-28T12:09:11Z</cp:lastPrinted>
  <dcterms:created xsi:type="dcterms:W3CDTF">2010-09-29T10:01:53Z</dcterms:created>
  <dcterms:modified xsi:type="dcterms:W3CDTF">2016-06-28T12:09:17Z</dcterms:modified>
  <cp:category/>
  <cp:version/>
  <cp:contentType/>
  <cp:contentStatus/>
</cp:coreProperties>
</file>