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0" windowWidth="12735" windowHeight="13290" tabRatio="519" activeTab="0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  <externalReference r:id="rId7"/>
    <externalReference r:id="rId8"/>
  </externalReferences>
  <definedNames>
    <definedName name="_xlnm._FilterDatabase" localSheetId="0" hidden="1">'Приложение 1'!$A$16:$F$497</definedName>
    <definedName name="_xlnm._FilterDatabase" localSheetId="1" hidden="1">'Приложение 2'!$A$18:$G$548</definedName>
    <definedName name="asd15" localSheetId="0">#REF!</definedName>
    <definedName name="asd15">#REF!</definedName>
    <definedName name="ggh" localSheetId="0">#REF!</definedName>
    <definedName name="ggh">#REF!</definedName>
    <definedName name="hgghb" localSheetId="0">#REF!</definedName>
    <definedName name="hgghb">#REF!</definedName>
    <definedName name="hjk1" localSheetId="0">#REF!</definedName>
    <definedName name="hjk1">#REF!</definedName>
    <definedName name="а318" localSheetId="0">#REF!</definedName>
    <definedName name="а318">#REF!</definedName>
    <definedName name="А319" localSheetId="0">#REF!</definedName>
    <definedName name="А319" localSheetId="2">'[2]Приложение 3'!#REF!</definedName>
    <definedName name="А319">#REF!</definedName>
    <definedName name="ити" localSheetId="0">#REF!</definedName>
    <definedName name="ити">#REF!</definedName>
    <definedName name="_xlnm.Print_Area" localSheetId="0">'Приложение 1'!$A$1:$G$497</definedName>
    <definedName name="_xlnm.Print_Area" localSheetId="1">'Приложение 2'!$A$1:$H$548</definedName>
    <definedName name="_xlnm.Print_Area" localSheetId="2">'Приложение 3'!$A$1:$C$26</definedName>
    <definedName name="рор" localSheetId="0">#REF!</definedName>
    <definedName name="рор">#REF!</definedName>
    <definedName name="ф123" localSheetId="0">#REF!</definedName>
    <definedName name="ф123">#REF!</definedName>
    <definedName name="ф21">#REF!</definedName>
    <definedName name="Ф320" localSheetId="0">#REF!</definedName>
    <definedName name="Ф320">#REF!</definedName>
    <definedName name="ф324" localSheetId="0">#REF!</definedName>
    <definedName name="ф324">#REF!</definedName>
  </definedNames>
  <calcPr fullCalcOnLoad="1"/>
</workbook>
</file>

<file path=xl/sharedStrings.xml><?xml version="1.0" encoding="utf-8"?>
<sst xmlns="http://schemas.openxmlformats.org/spreadsheetml/2006/main" count="2819" uniqueCount="554">
  <si>
    <t>800</t>
  </si>
  <si>
    <t>Иные бюджетные ассигнования</t>
  </si>
  <si>
    <t>500</t>
  </si>
  <si>
    <t>Предоставление мер социальной поддержки по оплате жилья и коммунальных услуг специалистам муниципальных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</si>
  <si>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</si>
  <si>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Предоставление субсидий бюджетным, автономным учреждениям и иным некоммерческим организациям</t>
  </si>
  <si>
    <t>300</t>
  </si>
  <si>
    <t>905</t>
  </si>
  <si>
    <t>Подпрограмма "Управление муниципальными финансами и муниципальным долгом"</t>
  </si>
  <si>
    <t>Дотации на выравнивание бюджетной обеспеченности сельских поселений</t>
  </si>
  <si>
    <t>Муниципальная программа муниципального образования муниципального района "Ижемский" "Безопасность жизнедеятельности населения"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</si>
  <si>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</si>
  <si>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</si>
  <si>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</si>
  <si>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600</t>
  </si>
  <si>
    <t>Резервный фонд администрации муниципального района "Ижемский"</t>
  </si>
  <si>
    <t>Выполнение других обязательств государства</t>
  </si>
  <si>
    <t>КЦСР</t>
  </si>
  <si>
    <t>903</t>
  </si>
  <si>
    <t>Муниципальная программа муниципального образования муниципального района "Ижемский" "Муниципальное управление"</t>
  </si>
  <si>
    <t>Пенсии за выслугу лет лицам, замещавшим должности муниципальной службы и выборные должности в органах местного самоуправления</t>
  </si>
  <si>
    <t>Руководство и управление в сфере установленных функций органов местного самоуправления (центральный аппарат)</t>
  </si>
  <si>
    <t>Непрограммные направления деятельности</t>
  </si>
  <si>
    <t>Организация осуществления перевозок пассажиров и багажа автомобильным транспортом</t>
  </si>
  <si>
    <t>Организация осуществления перевозок пассажиров и багажа водным транспортом</t>
  </si>
  <si>
    <t>Подпрограмма "Развитие транспортной инфраструктуры и дорожного хозяйства"</t>
  </si>
  <si>
    <t>200</t>
  </si>
  <si>
    <t>956</t>
  </si>
  <si>
    <t>992</t>
  </si>
  <si>
    <t>к решению Совета  муниципального района "Ижемский" "О бюджете</t>
  </si>
  <si>
    <t>Резервный фонд администрации муниципального района "Ижемский" по предупреждению и ликвидации чрезвычайных ситуаций и последствий стихийных бедствий</t>
  </si>
  <si>
    <t>Межбюджетные трансферты</t>
  </si>
  <si>
    <t>Руководитель контрольно-счетной палаты муниципального образования и его заместители</t>
  </si>
  <si>
    <t>Муниципальная программа муниципального образования муниципального района "Ижемский" "Развитие образования"</t>
  </si>
  <si>
    <t>Обеспечение деятельности (оказание муниципальных услуг) муниципальных организаций</t>
  </si>
  <si>
    <t>Капитальные вложения в объекты государственной (муниципальной) собственности</t>
  </si>
  <si>
    <t>Муниципальная программа муниципального образования муниципального района "Ижемский" "Развитие физической культуры и спорта"</t>
  </si>
  <si>
    <t>Оказание муниципальных услуг (выполнение работ) учреждениями дополнительного образования детей физкультурно-спортивной направленности</t>
  </si>
  <si>
    <t>Муниципальная программа муниципального образования муниципального района "Ижемский" "Развитие транспортной системы"</t>
  </si>
  <si>
    <t>Организация трудовых объединений в образовательных организациях и совместно с предприятиями для несовершеннолетних подростков в возрасте от 14 до 18 лет</t>
  </si>
  <si>
    <t>Руководство и управление в сфере установленных функций органов местного самоуправления (централизованная бухгалтерия)</t>
  </si>
  <si>
    <t>Мероприятия в области социальной политики</t>
  </si>
  <si>
    <t>Сумма (тыс. рублей)</t>
  </si>
  <si>
    <t>Подпрограмма "Строительство, обеспечение качественным, доступным жильем населения Ижемского района"</t>
  </si>
  <si>
    <t>Социальное обеспечение и иные выплаты населению</t>
  </si>
  <si>
    <t>Муниципальная программа муниципального образования муниципального района "Ижемский" "Развитие экономики"</t>
  </si>
  <si>
    <t>Муниципальная программа муниципального образования муниципального района "Ижемский" "Развитие и сохранение культуры"</t>
  </si>
  <si>
    <t>Содействие в предоставлении государственной поддержки на приобретение (строительство) жилья молодым семьям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</si>
  <si>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</si>
  <si>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Подпрограмма "Повышение пожарной безопасности на территории муниципального района "Ижемский""</t>
  </si>
  <si>
    <t>Оперативное реагирование сил и средств Ижемской районной подсистемы Коми республиканской подсистемы единой государственной системы предупреждения и ликвидации чрезвычайных ситуаций к выполнению задач по предупреждению и ликвидации последствий чрезвычайных ситуаций в период межсезоний вызванных природными и техногенными пожарами</t>
  </si>
  <si>
    <t>Расходы на реализацию основного мероприятия</t>
  </si>
  <si>
    <t>Оборудование и содержание ледовых переправ и зимних автомобильных дорог общего пользования местного значения</t>
  </si>
  <si>
    <t>Подпрограмма "Организация транспортного обслуживания населения на территории муниципального района "Ижемский""</t>
  </si>
  <si>
    <t>Укрепление и модернизация материально-технической базы объектов сферы культуры и искусства</t>
  </si>
  <si>
    <t>Оказание муниципальных услуг (выполнение работ) учреждениями физкультурно-спортивной направленности</t>
  </si>
  <si>
    <t>Поддержка спортсменов высокого класса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</si>
  <si>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</si>
  <si>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Компенсация за содержание ребенка (присмотр и уход за ребенком) в государственных, муниципальных образовательных организациях, а также иных образовательных организациях на территории Республики Коми, реализующих основную общеобразовательную программу дошкольного образования</t>
  </si>
  <si>
    <t>Создание условий для функционирования муниципальных образовательных организаций</t>
  </si>
  <si>
    <t>Обеспечение оздоровления и отдыха детей Ижемского района</t>
  </si>
  <si>
    <t>Руководство и управление в сфере установленных функций органов местного самоуправления</t>
  </si>
  <si>
    <t>Выравнивание бюджетной обеспеченности сельских поселений</t>
  </si>
  <si>
    <t>5</t>
  </si>
  <si>
    <t>Развитие кадрового и инновационного потенциала педагогических работников муниципальных образовательных организаций</t>
  </si>
  <si>
    <t>Развитие системы поддержки талантливых детей и одаренных учащихся</t>
  </si>
  <si>
    <t>Развитие муниципальной системы оценки качества образования</t>
  </si>
  <si>
    <t>Подпрограмма "Повышение безопасности дорожного движения на территории муниципального района "Ижемский""</t>
  </si>
  <si>
    <t>Укрепление материально-технической базы учреждений физкультурно-спортивной направленности</t>
  </si>
  <si>
    <t>Подпрограмма "Электронный муниципалитет "</t>
  </si>
  <si>
    <t>Подготовка и размещение информации в СМИ (печатные СМИ, электронные СМИ и Интернет, радио и телевидение)</t>
  </si>
  <si>
    <t>Финансовая поддержка сельскохозяйственных организаций, крестьянских (фермерских) хозяйств</t>
  </si>
  <si>
    <t>Реализация концепции информатизации сферы культуры и искусства</t>
  </si>
  <si>
    <t>02 0 41 S2040</t>
  </si>
  <si>
    <t>Содержание автомобильных дорог общего пользования местного значения</t>
  </si>
  <si>
    <t>08 1 11 S2220</t>
  </si>
  <si>
    <t>08 1 12 S2210</t>
  </si>
  <si>
    <t>08 2 12 S2280</t>
  </si>
  <si>
    <t>Обеспечение функционирования деятельности муниципального учреждения "Жилищное управление"</t>
  </si>
  <si>
    <t>Выявление бесхозяйных объектов недвижимого имущества, используемых для передачи энергетических ресурсов, организации постановки в установленном порядке таких объектов на учет в качестве бесхозяйных объектов недвижимого имущества и затем признанию права муниципальной собственности на такие бесхозяйные объекты недвижимого имущества</t>
  </si>
  <si>
    <t>Подпрограмма "Управление муниципальным имуществом"</t>
  </si>
  <si>
    <t>Вовлечение в оборот муниципального имущества МО МР "Ижемский"</t>
  </si>
  <si>
    <t>Развитие библиотечного дела</t>
  </si>
  <si>
    <t>01 3 11 S2340</t>
  </si>
  <si>
    <t>Совершенствование деятельности муниципальных образовательных организаций по сохранению, укреплению здоровья обучающихся и воспитанников</t>
  </si>
  <si>
    <t>Осуществление деятельности прочих учреждений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</si>
  <si>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</si>
  <si>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</si>
  <si>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Поддержка отрасли культуры</t>
  </si>
  <si>
    <t>Строительство и реконструкция объектов в сфере образования</t>
  </si>
  <si>
    <t>Обслуживание муниципального долга МР "Ижемский"</t>
  </si>
  <si>
    <t>Обслуживание государственного (муниципального) долга</t>
  </si>
  <si>
    <t>Осуществление переданных полномочий поселений по формированию, исполнению и текущему контролю за исполнением бюджетов поселений в соответствии с заключенными соглашениями</t>
  </si>
  <si>
    <t>Обеспечение роста уровня оплаты труда работников муниципальных учреждений культуры и искусства в Ижемском районе</t>
  </si>
  <si>
    <t>Обеспечение роста уровня оплаты труда работников муниципальных учреждений дополнительного образования</t>
  </si>
  <si>
    <t>04 0 25 00000</t>
  </si>
  <si>
    <t>04 0 25 S2700</t>
  </si>
  <si>
    <t>Реализация народных проектов, прошедших отбор в рамках проекта "Народный бюджет", в области этнокультурного развития народов, проживающих на территории Ижемского района</t>
  </si>
  <si>
    <t>Поддержка художественного народного творчества, сохранение традиционной культуры</t>
  </si>
  <si>
    <t>Оказание финансовой поддержки социально ориентированным некоммерческим организациям</t>
  </si>
  <si>
    <t>06 6 11 S2430</t>
  </si>
  <si>
    <t>Укрепление материально-технической базы муниципальных учреждений сферы культуры</t>
  </si>
  <si>
    <t>03 0 11 L4670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</si>
  <si>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</si>
  <si>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Поддержка талантливой молодежи</t>
  </si>
  <si>
    <t>Обеспечение допризывной подготовки учащихся муниципальных образовательных организаций к военной службе</t>
  </si>
  <si>
    <t>Проведение мероприятий по энергосбережению и повышению энергетической эффективности</t>
  </si>
  <si>
    <t>Условно утверждаемые (утвержденные) расходы</t>
  </si>
  <si>
    <t>Наименование сельского поселения</t>
  </si>
  <si>
    <t>Сельское поселение «Брыкаланск»</t>
  </si>
  <si>
    <t>Сельское поселение «Ижма»</t>
  </si>
  <si>
    <t>Сельское поселение «Кельчиюр»</t>
  </si>
  <si>
    <t>Сельское поселение «Краснобор»</t>
  </si>
  <si>
    <t>Сельское поселение «Мохча»</t>
  </si>
  <si>
    <t>Сельское поселение «Няшабож»</t>
  </si>
  <si>
    <t>Сельское поселение «Сизябск»</t>
  </si>
  <si>
    <t>Сельское поселение «Том»</t>
  </si>
  <si>
    <t>Сельское поселение «Щельяюр»</t>
  </si>
  <si>
    <t>Итого</t>
  </si>
  <si>
    <t>муниципального образования муниципального района "Ижемский"</t>
  </si>
  <si>
    <t>964</t>
  </si>
  <si>
    <t>975</t>
  </si>
  <si>
    <t>Формирование земельных участков для последующего предоставления в целях индивидуального жилищного строительства и для последующей реализации их в целях индивидуального жилищного строительства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</si>
  <si>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</si>
  <si>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Мероприятия по профилактике безнадзорности и правонарушений среди несовершеннолетних</t>
  </si>
  <si>
    <t>Создание условий для вовлечения молодежи в социальную практику, гражданского образования и патриотического воспитания молодежи, содействие формированию правовых, культурных и нравственных ценностей среди молодежи</t>
  </si>
  <si>
    <t>Организация и проведение мероприятий по сохранению коми языка и традиций в Ижемском районе</t>
  </si>
  <si>
    <t>Обслуживание наплавного моста</t>
  </si>
  <si>
    <t>Субвенции на 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</si>
  <si>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</si>
  <si>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Пропаганда здорового образа жизни среди молодежи</t>
  </si>
  <si>
    <t>Проведение муниципальных конкурсов среди несовершеннолетних в целях профилактики безнадзорности и правонарушений среди несовершеннолетних</t>
  </si>
  <si>
    <t>Наименование кода</t>
  </si>
  <si>
    <t>КВСР</t>
  </si>
  <si>
    <t>КВР</t>
  </si>
  <si>
    <t>Сумма, тыс. рублей</t>
  </si>
  <si>
    <t/>
  </si>
  <si>
    <t>2022 год</t>
  </si>
  <si>
    <t>1</t>
  </si>
  <si>
    <t>2</t>
  </si>
  <si>
    <t>3</t>
  </si>
  <si>
    <t>4</t>
  </si>
  <si>
    <t>6</t>
  </si>
  <si>
    <t>7</t>
  </si>
  <si>
    <t>ВСЕГО</t>
  </si>
  <si>
    <t>СОВЕТ РАЙОНА "ИЖЕМСКИЙ"</t>
  </si>
  <si>
    <t>901</t>
  </si>
  <si>
    <t>99 0 00 00000</t>
  </si>
  <si>
    <t>99 0 00 82040</t>
  </si>
  <si>
    <t>Закупка товаров, работ и услуг для обеспечения государственных (муниципальных) нужд</t>
  </si>
  <si>
    <t>АДМИНИСТРАЦИЯ МУНИЦИПАЛЬНОГО РАЙОНА "ИЖЕМСКИЙ"</t>
  </si>
  <si>
    <t>Муниципальная программа муниципального образования муниципального района "Ижемский" "Территориальное развитие"</t>
  </si>
  <si>
    <t>01 0 00 00000</t>
  </si>
  <si>
    <t>01 1 00 00000</t>
  </si>
  <si>
    <t>01 1 22 00000</t>
  </si>
  <si>
    <t>400</t>
  </si>
  <si>
    <t>Расходы на реализацию регионального проекта "Обеспечение устойчивого сокращения непригодного для проживания жилищного фонда"</t>
  </si>
  <si>
    <t>01 1 F3 00000</t>
  </si>
  <si>
    <t>Обеспечение мероприятий по расселению непригодного для проживания жилищного фонда</t>
  </si>
  <si>
    <t>01 1 F3 6748S</t>
  </si>
  <si>
    <t>Подпрограмма "Обеспечение благоприятного и безопасного проживания граждан на территории Ижемского района и качественными жилищно-коммунальными услугами населения"</t>
  </si>
  <si>
    <t>01 2 00 00000</t>
  </si>
  <si>
    <t>01 2 12 00000</t>
  </si>
  <si>
    <t>01 2 12 99000</t>
  </si>
  <si>
    <t>01 2 22 00000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</si>
  <si>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</si>
  <si>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01 2 23 00000</t>
  </si>
  <si>
    <t>01 2 23 99000</t>
  </si>
  <si>
    <t>Содержание мест захоронения</t>
  </si>
  <si>
    <t>01 2 33 00000</t>
  </si>
  <si>
    <t>01 2 33 99000</t>
  </si>
  <si>
    <t>Подпрограмма "Развитие систем обращения с отходами"</t>
  </si>
  <si>
    <t>01 3 00 00000</t>
  </si>
  <si>
    <t>01 3 11 00000</t>
  </si>
  <si>
    <t>02 0 00 00000</t>
  </si>
  <si>
    <t>02 0 13 00000</t>
  </si>
  <si>
    <t>02 0 31 00000</t>
  </si>
  <si>
    <t>02 0 31 99000</t>
  </si>
  <si>
    <t>05 0 00 00000</t>
  </si>
  <si>
    <t>Реализацию народных проектов в сфере агропромышленного комплекса, прошедших отбор в рамках проекта "Народный бюджет"</t>
  </si>
  <si>
    <t>06 0 00 00000</t>
  </si>
  <si>
    <t>06 2 00 00000</t>
  </si>
  <si>
    <t>06 2 21 00000</t>
  </si>
  <si>
    <t>06 2 21 99000</t>
  </si>
  <si>
    <t>06 3 00 00000</t>
  </si>
  <si>
    <t>06 3 11 00000</t>
  </si>
  <si>
    <t>06 3 11 99000</t>
  </si>
  <si>
    <t>Развитие и поддержка актуального состояния сайта администрации муниципального района "Ижемский"</t>
  </si>
  <si>
    <t>06 3 12 00000</t>
  </si>
  <si>
    <t>06 3 12 99000</t>
  </si>
  <si>
    <t>Подпрограмма "Поддержка социально-ориентированных некоммерческих организаций"</t>
  </si>
  <si>
    <t>06 6 00 00000</t>
  </si>
  <si>
    <t>06 6 11 00000</t>
  </si>
  <si>
    <t>Оплата муниципальными учреждениями расходов по коммунальным услугам</t>
  </si>
  <si>
    <t>07 0 00 00000</t>
  </si>
  <si>
    <t>07 1 00 00000</t>
  </si>
  <si>
    <t>07 1 12 00000</t>
  </si>
  <si>
    <t>07 1 12 99000</t>
  </si>
  <si>
    <t>08 0 00 00000</t>
  </si>
  <si>
    <t>08 1 00 00000</t>
  </si>
  <si>
    <t>08 1 11 00000</t>
  </si>
  <si>
    <t>08 1 12 00000</t>
  </si>
  <si>
    <t>08 1 13 00000</t>
  </si>
  <si>
    <t>08 1 13 99000</t>
  </si>
  <si>
    <t>08 2 00 00000</t>
  </si>
  <si>
    <t>08 2 11 00000</t>
  </si>
  <si>
    <t>08 2 11 99000</t>
  </si>
  <si>
    <t>08 2 12 00000</t>
  </si>
  <si>
    <t>99 0 00 09230</t>
  </si>
  <si>
    <t>99 0 00 10490</t>
  </si>
  <si>
    <t>99 0 00 51200</t>
  </si>
  <si>
    <t>Реализация постановления администрации МР "Ижемский" "О наградах муниципального района "Ижемский"</t>
  </si>
  <si>
    <t>99 0 00 60010</t>
  </si>
  <si>
    <t>99 0 00 73060</t>
  </si>
  <si>
    <t>Осуществление государственного полномочия Республики Коми, предусмотренного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</si>
  <si>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99 0 00 73070</t>
  </si>
  <si>
    <t>99 0 00 73080</t>
  </si>
  <si>
    <t>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</si>
  <si>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99 0 00 73140</t>
  </si>
  <si>
    <t>99 0 00 73150</t>
  </si>
  <si>
    <t>Осуществление государственных полномочий Республики Коми по расчету и предоставлению органам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</si>
  <si>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99 0 00 73160</t>
  </si>
  <si>
    <t>КОНТРОЛЬНО-СЧЕТНАЯ КОМИССИЯ</t>
  </si>
  <si>
    <t>99 0 00 24030</t>
  </si>
  <si>
    <t>99 0 00 82050</t>
  </si>
  <si>
    <t>УПРАВЛЕНИЕ КУЛЬТУРЫ АДМИНИСТРАЦИИ МУНИЦИПАЛЬНОГО РАЙОНА "ИЖЕМСКИЙ"</t>
  </si>
  <si>
    <t>03 0 00 00000</t>
  </si>
  <si>
    <t>03 0 11 00000</t>
  </si>
  <si>
    <t>03 0 13 00000</t>
  </si>
  <si>
    <t>03 0 14 00000</t>
  </si>
  <si>
    <t>03 0 14 99000</t>
  </si>
  <si>
    <t>03 0 15 00000</t>
  </si>
  <si>
    <t>03 0 21 00000</t>
  </si>
  <si>
    <t>03 0 21 99000</t>
  </si>
  <si>
    <t>03 0 22 00000</t>
  </si>
  <si>
    <t>03 0 22 99000</t>
  </si>
  <si>
    <t>03 0 24 00000</t>
  </si>
  <si>
    <t>03 0 24 99000</t>
  </si>
  <si>
    <t>03 0 25 00000</t>
  </si>
  <si>
    <t>03 0 31 00000</t>
  </si>
  <si>
    <t>03 0 31 82040</t>
  </si>
  <si>
    <t>03 0 31 82060</t>
  </si>
  <si>
    <t>Подпрограмма "Профилактика терроризма и экстремизма на территории муниципального района "Ижемcкий""</t>
  </si>
  <si>
    <t>07 2 00 00000</t>
  </si>
  <si>
    <t>99 0 00 10500</t>
  </si>
  <si>
    <t>99 0 00 73190</t>
  </si>
  <si>
    <t>ОТДЕЛ ФИЗИЧЕСКОЙ КУЛЬТУРЫ И СПОРТА АДМИНИСТРАЦИИ МУНИЦИПАЛЬНОГО РАЙОНА "ИЖЕМСКИЙ"</t>
  </si>
  <si>
    <t>04 0 00 00000</t>
  </si>
  <si>
    <t>04 0 21 00000</t>
  </si>
  <si>
    <t>04 0 21 99000</t>
  </si>
  <si>
    <t>04 0 22 00000</t>
  </si>
  <si>
    <t>04 0 22 99000</t>
  </si>
  <si>
    <t>Создание условий для функционирования муниципальных учреждений</t>
  </si>
  <si>
    <t>04 0 26 00000</t>
  </si>
  <si>
    <t>04 0 26 S2850</t>
  </si>
  <si>
    <t>04 0 51 00000</t>
  </si>
  <si>
    <t>04 0 51 99000</t>
  </si>
  <si>
    <t>Организация, проведение официальных муниципальных соревнований для выявления перспективных и талантливых спортсменов, также обеспечение участия спортсменов муниципального района "Ижемский" в официальных межмуниципальных, республиканских, межрегиональных, всероссийских соревнованиях</t>
  </si>
  <si>
    <t>04 0 61 00000</t>
  </si>
  <si>
    <t>УПРАВЛЕНИЕ ОБРАЗОВАНИЯ АДМИНИСТРАЦИИ МУНИЦИПАЛЬНОГО РАЙОНА "ИЖЕМСКИЙ"</t>
  </si>
  <si>
    <t>Реализация организациями, осуществляющими образовательную деятельность, дошкольных, основных и дополнительных общеобразовательных программ</t>
  </si>
  <si>
    <t>02 0 11 00000</t>
  </si>
  <si>
    <t>02 0 11 11000</t>
  </si>
  <si>
    <t>02 0 11 73010</t>
  </si>
  <si>
    <t>02 0 11 S2850</t>
  </si>
  <si>
    <t>02 0 12 00000</t>
  </si>
  <si>
    <t>02 0 12 73020</t>
  </si>
  <si>
    <t>02 0 15 00000</t>
  </si>
  <si>
    <t>02 0 15 99000</t>
  </si>
  <si>
    <t>02 0 16 00000</t>
  </si>
  <si>
    <t>02 0 17 00000</t>
  </si>
  <si>
    <t>Софинансирование расходных обязательств органов местного самоуправления, связанных с повышение оплаты труда отдельных категорий работников в сфере образования</t>
  </si>
  <si>
    <t>02 0 21 00000</t>
  </si>
  <si>
    <t>02 0 21 99000</t>
  </si>
  <si>
    <t>02 0 22 00000</t>
  </si>
  <si>
    <t>02 0 22 99000</t>
  </si>
  <si>
    <t>Реализация мер по профилактике детского дорожного травматизма, безнадзорности и правонарушений среди несовершеннолетних</t>
  </si>
  <si>
    <t>02 0 23 00000</t>
  </si>
  <si>
    <t>02 0 23 99000</t>
  </si>
  <si>
    <t>02 0 24 00000</t>
  </si>
  <si>
    <t>02 0 24 99000</t>
  </si>
  <si>
    <t>02 0 25 00000</t>
  </si>
  <si>
    <t>02 0 25 99000</t>
  </si>
  <si>
    <t>02 0 32 00000</t>
  </si>
  <si>
    <t>02 0 32 99000</t>
  </si>
  <si>
    <t>02 0 33 00000</t>
  </si>
  <si>
    <t>02 0 33 99000</t>
  </si>
  <si>
    <t>02 0 41 00000</t>
  </si>
  <si>
    <t>02 0 42 00000</t>
  </si>
  <si>
    <t>02 0 42 99000</t>
  </si>
  <si>
    <t>02 0 51 00000</t>
  </si>
  <si>
    <t>Расходы на реализацию регионального проекта "Успех каждого ребенка"</t>
  </si>
  <si>
    <t>02 0 E2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</si>
  <si>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</si>
  <si>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02 0 E2 50970</t>
  </si>
  <si>
    <t>04 0 23 00000</t>
  </si>
  <si>
    <t>04 0 23 99000</t>
  </si>
  <si>
    <t>04 0 24 00000</t>
  </si>
  <si>
    <t>04 0 24 99000</t>
  </si>
  <si>
    <t>Укрепление материально-технической базы и создание безопасных условий в организациях в сфере образования</t>
  </si>
  <si>
    <t>08 3 00 00000</t>
  </si>
  <si>
    <t>Обеспечение участия команды учащихся школ муниципального района "Ижемский" на республиканских соревнованиях "Безопасное колесо"</t>
  </si>
  <si>
    <t>99 0 00 10510</t>
  </si>
  <si>
    <t>99 0 00 73050</t>
  </si>
  <si>
    <t>ФИНАНСОВОЕ УПРАВЛЕНИЕ АДМИНИСТРАЦИИ МУНИЦИПАЛЬНОГО РАЙОНА "ИЖЕМСКИЙ"</t>
  </si>
  <si>
    <t>06 1 00 00000</t>
  </si>
  <si>
    <t>700</t>
  </si>
  <si>
    <t>06 1 31 00000</t>
  </si>
  <si>
    <t>06 1 31 82040</t>
  </si>
  <si>
    <t>99 0 00 22002</t>
  </si>
  <si>
    <t>99 0 00 24040</t>
  </si>
  <si>
    <t>99 0 00 92730</t>
  </si>
  <si>
    <t>99 0 00 92740</t>
  </si>
  <si>
    <t>99 0 00 99990</t>
  </si>
  <si>
    <t>Глава  муниципального образования</t>
  </si>
  <si>
    <t>Ведомственная структура расходов бюджета муниципального  образования</t>
  </si>
  <si>
    <t>Приложение 1</t>
  </si>
  <si>
    <t>Приложение 3</t>
  </si>
  <si>
    <t>01 1 22 99000</t>
  </si>
  <si>
    <t>Обращение с животными без владельцев на территории Ижемского района</t>
  </si>
  <si>
    <t>08 1 11 99000</t>
  </si>
  <si>
    <t>03 0 11 99000</t>
  </si>
  <si>
    <t>03 0 15 99000</t>
  </si>
  <si>
    <t>Обслуживание инженерно-технических средств охраны объектов</t>
  </si>
  <si>
    <t>Мероприятия по проведению оздоровительной кампании детей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</si>
  <si>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</si>
  <si>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02 0 13 99000</t>
  </si>
  <si>
    <t>Иные межбюджетные трансферты бюджетам сельских поселений  по финансовому обеспечению расходных обязательств сельских поселений</t>
  </si>
  <si>
    <t>бюджетам сельских поселений   по финансовому обеспечению расходных обязательств сельских поселений</t>
  </si>
  <si>
    <t>2023 год</t>
  </si>
  <si>
    <t>Реализация мероприятий по капитальному и текущему ремонту многоквартирных домов</t>
  </si>
  <si>
    <t>01 1 F3 67483</t>
  </si>
  <si>
    <t>01 1 F3 67484</t>
  </si>
  <si>
    <t>Признание прав, регулирование отношений по имуществу для муниципальных нужд и оптимизация состава (структуры) муниципального имущества МО МР «Ижемский»</t>
  </si>
  <si>
    <t>06 2 11 00000</t>
  </si>
  <si>
    <t>06 2 11 99000</t>
  </si>
  <si>
    <t>Реализация мероприятий по переселению граждан из аварийного жилищного фонда</t>
  </si>
  <si>
    <t>01 1 24 00000</t>
  </si>
  <si>
    <t>09 0 00 00000</t>
  </si>
  <si>
    <t>Муниципальная программа муниципального образования муниципального района "Ижемский" "Обеспечение правопорядка и общественной безопасности"</t>
  </si>
  <si>
    <t>09 0 11 00000</t>
  </si>
  <si>
    <t>09 0 11 99000</t>
  </si>
  <si>
    <t>09 0 12 00000</t>
  </si>
  <si>
    <t>09 0 12 99000</t>
  </si>
  <si>
    <t>03 0 16 00000</t>
  </si>
  <si>
    <t>03 0 16 99000</t>
  </si>
  <si>
    <t>Софинансирование расходных обязательств органов местного самоуправления, возникающих при реализации муниципальных программ (подпрограмм, основных мероприятий) поддержки социально ориентированным некоммерческим организациям</t>
  </si>
  <si>
    <t>Обеспечение содержания, ремонта и капитального ремонта автомобильных дорог общего пользования местного значения и улично - дорожной сети</t>
  </si>
  <si>
    <t>99 0 00 82070</t>
  </si>
  <si>
    <t>Реализация народных проектов в сфере культуры, прошедших отбор в рамках проекта "Народный бюджет"</t>
  </si>
  <si>
    <t xml:space="preserve">Реализация народных проектов в сфере культуры, прошедших отбор в рамках проекта "Народный бюджет" 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</si>
  <si>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</si>
  <si>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</si>
  <si>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02 0 E2 54910</t>
  </si>
  <si>
    <t>Дотации на выравнивание бюджетной обеспеченности бюджетам сельских поселений</t>
  </si>
  <si>
    <t>2024 год</t>
  </si>
  <si>
    <t>на 2022 год и плановый период 2023 и 2024 годов"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</si>
  <si>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видов расходов классификации расходов бюджетов на 2022 год и плановый период 2023 и 2024 годов</t>
  </si>
  <si>
    <t>муниципального района "Ижемский" на 2022 год и плановый период 2023 и 2024 годов</t>
  </si>
  <si>
    <t xml:space="preserve">Распределение иных межбюджетных трансфертов на 2022 год </t>
  </si>
  <si>
    <t>Приложения 5</t>
  </si>
  <si>
    <t>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</t>
  </si>
  <si>
    <t>01 2 32 00000</t>
  </si>
  <si>
    <t>01 2 32 99000</t>
  </si>
  <si>
    <t>Строительство и реконструкция объектов водоотведения и очистки сточных вод</t>
  </si>
  <si>
    <t>Реализация народных проектов по благоустройству источников холодного водоснабжения</t>
  </si>
  <si>
    <t>Иные межбюджетные трансферты бюджетам сельских поселений на осуществление полномочий муниципального района на реализацию народных проектов в сфере водоснабжения</t>
  </si>
  <si>
    <t>Устранение аварийных ситуаций на объектах муниципального жилищного фонда</t>
  </si>
  <si>
    <t>02 0 51 99000</t>
  </si>
  <si>
    <t>02 0 62 00000</t>
  </si>
  <si>
    <t>02 0 62 99000</t>
  </si>
  <si>
    <t>05 3 00 00000</t>
  </si>
  <si>
    <t>05 3 21 00000</t>
  </si>
  <si>
    <t>05 3 21 99000</t>
  </si>
  <si>
    <t>Финансовая поддержка субъектов малого и среднего предпринимательства и физических лиц, не являющихся индивидуальными предпринимателями и применяющих специальный налоговый режим "Налог на профессиональный доход"</t>
  </si>
  <si>
    <t>05 4 00 00000</t>
  </si>
  <si>
    <t>05 4 11 00000</t>
  </si>
  <si>
    <t>05 4 11 99000</t>
  </si>
  <si>
    <t>05 4 11 S2900</t>
  </si>
  <si>
    <t>06 2 22 00000</t>
  </si>
  <si>
    <t>06 2 22 S2850</t>
  </si>
  <si>
    <t>Автоматизация и модернизация рабочих мест специалистов администрации муниципального района "Ижемский" и муниципальных учреждений, осуществляющих работу с государственными и муниципальными информационными системами</t>
  </si>
  <si>
    <t>06 3 31 00000</t>
  </si>
  <si>
    <t>06 3 31 99000</t>
  </si>
  <si>
    <t>Обеспечение антивирусной защиты локальных компьютерных сетей администрации МР "Ижемский"</t>
  </si>
  <si>
    <t>06 3 41 00000</t>
  </si>
  <si>
    <t>06 3 41 99000</t>
  </si>
  <si>
    <t>Реализация народных проектов в сфере малого и среднего предпринимательства, прошедших отбор в рамках проекта "Народный бюджет"</t>
  </si>
  <si>
    <t>03 0 13 99000</t>
  </si>
  <si>
    <t>Развитие музейного дела</t>
  </si>
  <si>
    <t>Создание безопасных условий для функционирования муниципальных учреждений культуры и искусства</t>
  </si>
  <si>
    <t>03 0 16 S2150</t>
  </si>
  <si>
    <t>03 0 16 S2850</t>
  </si>
  <si>
    <t>Развитие учреждений культурно-досугового типа</t>
  </si>
  <si>
    <t>03 0 23 00000</t>
  </si>
  <si>
    <t>03 0 23 S2500</t>
  </si>
  <si>
    <t>03 0 23 S2600</t>
  </si>
  <si>
    <t>Реализация народных проектов в сфере культуры и искусства, этнокультурного развития народов, проживающих на территории Ижемского района</t>
  </si>
  <si>
    <t>03 0 25 S2690</t>
  </si>
  <si>
    <t>03 0 25 S2700</t>
  </si>
  <si>
    <t>03 0 32 00000</t>
  </si>
  <si>
    <t>03 0 32 99000</t>
  </si>
  <si>
    <t>05 3 12 00000</t>
  </si>
  <si>
    <t>05 3 12 99000</t>
  </si>
  <si>
    <t>Информационная поддержка малого и среднего предпринимательства и физическим лицам, не являющихся индивидуальными предпринимателями и применяющих специальный налоговый режим "Налог на профессиональный доход"</t>
  </si>
  <si>
    <t>Стипендия главы муниципального района - руководителя администрации  спортсменам высокого класса</t>
  </si>
  <si>
    <t>Проведение противопожарных и антитеррористических мероприятий</t>
  </si>
  <si>
    <t>02 0 14 00000</t>
  </si>
  <si>
    <t>02 0 14 99000</t>
  </si>
  <si>
    <t>02 0 16 S2700</t>
  </si>
  <si>
    <t>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</si>
  <si>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</si>
  <si>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02 0 26 00000</t>
  </si>
  <si>
    <t>02 0 26 L3040</t>
  </si>
  <si>
    <t>02 0 52 00000</t>
  </si>
  <si>
    <t>02 0 52 99000</t>
  </si>
  <si>
    <t>02 0 61 00000</t>
  </si>
  <si>
    <t>Укрепление материально-технической базы организаций в сфере образования в Республике Коми</t>
  </si>
  <si>
    <t>Реализация народных проектов в сфере образования прошедших отбор в рамках проекта "Народный бюджет"</t>
  </si>
  <si>
    <t>02 0 61 S2010</t>
  </si>
  <si>
    <t>02 0 61 S2Я00</t>
  </si>
  <si>
    <t>02 0 71 00000</t>
  </si>
  <si>
    <t>02 0 71 82040</t>
  </si>
  <si>
    <t>02 0 71 82060</t>
  </si>
  <si>
    <t>08 3 21 00000</t>
  </si>
  <si>
    <t>08 3 21 99000</t>
  </si>
  <si>
    <t>06 1 13 00000</t>
  </si>
  <si>
    <t>06 1 13 21010</t>
  </si>
  <si>
    <t>06 1 13 73110</t>
  </si>
  <si>
    <t>06 1 15 00000</t>
  </si>
  <si>
    <t>06 1 15 99000</t>
  </si>
  <si>
    <t>Нераспределенный резерв</t>
  </si>
  <si>
    <t>03 0 11 S2150</t>
  </si>
  <si>
    <t>Приобретение и установка инженерно-технических средств охраны объектов</t>
  </si>
  <si>
    <t>07 2 32 00000</t>
  </si>
  <si>
    <t>07 2 32 99000</t>
  </si>
  <si>
    <t>Развитие учреждений дополнительного образования в сфере культуры</t>
  </si>
  <si>
    <t>Организация тестирования населения по выполнению видов испытаний Всероссийского физкультурно-спортивного комплекса "Готов к труду и обороне" (ГТО)</t>
  </si>
  <si>
    <t>07 2 33 00000</t>
  </si>
  <si>
    <t>07 2 33 99000</t>
  </si>
  <si>
    <t>Иные межбюджетные трансферты бюджетам сельских поселений на осуществление полномочий муниципального района по содержанию мест захоронений</t>
  </si>
  <si>
    <t>Реализация народных проектов в сфере агропромышленного комплекса, прошедших отбор в рамках проекта "Народный бюджет"</t>
  </si>
  <si>
    <t>Обеспечение безопасности людей на водных объектах, охрана их жизни и здоровья</t>
  </si>
  <si>
    <t>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</si>
  <si>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99 0 00 73180</t>
  </si>
  <si>
    <t>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</si>
  <si>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99 0 00 73195</t>
  </si>
  <si>
    <t>04 0 27 00000</t>
  </si>
  <si>
    <t>04 0 27 82040</t>
  </si>
  <si>
    <t>04 0 61 60000</t>
  </si>
  <si>
    <t>04 0 34 00000</t>
  </si>
  <si>
    <t>04 0 34 99000</t>
  </si>
  <si>
    <t>04 0 41 00000</t>
  </si>
  <si>
    <t>04 0 41 99000</t>
  </si>
  <si>
    <t>Повышение оплаты труда отдельных категорий работников в сфере образования</t>
  </si>
  <si>
    <t>Строительство объектов размещения (полигонов, площадок хранения) твердых коммунальных отходов</t>
  </si>
  <si>
    <t>Строительство объекта размещения (полигонов, площадок хранения) твердых коммунальных и промышленных отходов для обеспечения экологичной и эффективной утилизации отходов</t>
  </si>
  <si>
    <t>Подпрограмма "Малое и среднее предпринимательство в муниципальном районе Ижемский"</t>
  </si>
  <si>
    <t>05 3 I5 00000</t>
  </si>
  <si>
    <t>Расходы на реализацию регионального проекта "Акселерация субъектов малого и среднего предпринимательства"</t>
  </si>
  <si>
    <t>05 3 I5 S2800</t>
  </si>
  <si>
    <t>03 0 14 L5190</t>
  </si>
  <si>
    <t>03 0 A1 00000</t>
  </si>
  <si>
    <t>03 0 A1 S2150</t>
  </si>
  <si>
    <t>Расходы на реализацию регионального проекта "Культурная среда"</t>
  </si>
  <si>
    <t>Подпрограмма "Профилактика терроризма и экстремизма на территории муниципального района "Ижемcкий"</t>
  </si>
  <si>
    <t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 и инвалидов</t>
  </si>
  <si>
    <t>02 0 17 53031</t>
  </si>
  <si>
    <t>Реализация народных проектов в сфере образования, прошедших отбор в рамках проекта "Народный бюджет"</t>
  </si>
  <si>
    <t>Ведомственная целевая программа "Развитие лыжных гонок и "Северного многоборья"</t>
  </si>
  <si>
    <t>Субвенции на реализацию полномочий органов государственной власти Республики Коми по расчету и предоставлению дотаций на выравнивание бюджетной обеспеченности бюджетам поселений</t>
  </si>
  <si>
    <t>09 0 31 00000</t>
  </si>
  <si>
    <t>09 0 31 99000</t>
  </si>
  <si>
    <t>Создание условий для функционирования муниципальных учреждений физической культуры и спорта</t>
  </si>
  <si>
    <t>к решению Совета муниципального района "Ижемский" "О внесении</t>
  </si>
  <si>
    <t>изменений в решение Совета муниципального района "Ижемский"</t>
  </si>
  <si>
    <t>"О бюджете муниципального образования муниципального района</t>
  </si>
  <si>
    <t>"Ижемский" на 2022 год и плановый период 2023 и 2024 годов"</t>
  </si>
  <si>
    <t>"Приложение 1</t>
  </si>
  <si>
    <t>"</t>
  </si>
  <si>
    <t>"Приложение  2</t>
  </si>
  <si>
    <t>Приложение 2</t>
  </si>
  <si>
    <t>"Таблица 3</t>
  </si>
  <si>
    <t>01 1 13 00000</t>
  </si>
  <si>
    <t>Проведение комплексных кадастровых работ</t>
  </si>
  <si>
    <t>01 1 13 99000</t>
  </si>
  <si>
    <t>01 2 11 00000</t>
  </si>
  <si>
    <t>01 2 11 99000</t>
  </si>
  <si>
    <t>Техническая инвентаризация многоквартирных домов</t>
  </si>
  <si>
    <t>01 3 11 99000</t>
  </si>
  <si>
    <t>01 3 13 00000</t>
  </si>
  <si>
    <t>01 3 13 99000</t>
  </si>
  <si>
    <t>Организация системы вывоза твердых коммунальных отходов</t>
  </si>
  <si>
    <t>03 0 12 00000</t>
  </si>
  <si>
    <t>03 0 12 99000</t>
  </si>
  <si>
    <t>Строительство и реконструкция объектов в сфере культуры и искусства</t>
  </si>
  <si>
    <t>06 2 23 00000</t>
  </si>
  <si>
    <t>06 2 23 99000</t>
  </si>
  <si>
    <t>Обеспечение сохранности, надлежащего использования и эксплуатации муниципального имущества</t>
  </si>
  <si>
    <t>08 1 15 00000</t>
  </si>
  <si>
    <t>08 1 15 99000</t>
  </si>
  <si>
    <t>Устройство наплавного моста</t>
  </si>
  <si>
    <t>Организация работ по разработке проектов межевания территории кадастровых кварталов для обеспечения проведения комплексных кадастровых работ</t>
  </si>
  <si>
    <t>01 1 12 00000</t>
  </si>
  <si>
    <t>01 1 12 S2080</t>
  </si>
  <si>
    <t>01 1 12 99000</t>
  </si>
  <si>
    <t>Реализация инвестиционных проектов по обеспечению новых земельных участков инженерной и дорожной инфраструктурой для целей жилищного строительства с разработкой проектов планировок территорий</t>
  </si>
  <si>
    <t>01 1 14 00000</t>
  </si>
  <si>
    <t>01 1 14 L5762</t>
  </si>
  <si>
    <t>01 1 14 S2730</t>
  </si>
  <si>
    <t>01 1 14 99000</t>
  </si>
  <si>
    <t>01 1 21 99000</t>
  </si>
  <si>
    <t>Предоставление земельных участков для индивидуального жилищного строительства или ведения личного подсобного хозяйства с возможностью возведения жилого дома с целью предоставления на бесплатной основе льготной категории граждан</t>
  </si>
  <si>
    <t>01 1 24 L4970</t>
  </si>
  <si>
    <t>01 1 25 00000</t>
  </si>
  <si>
    <t>Осуществление государственных полномочий по обеспечению жилыми помещениями муниципального специализированного жилищного фонда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 - сирот и  детей, оставшихся без попечения родителей, лиц из числа детей -сирот и детей, оставшихся без попечения родителей, и достигли возраста 23 лет</t>
  </si>
  <si>
    <t>01 1 25 73030</t>
  </si>
  <si>
    <t>01 1 25 99000</t>
  </si>
  <si>
    <t>01 2 21 00000</t>
  </si>
  <si>
    <t>01 2 21 73120</t>
  </si>
  <si>
    <t>01 2 22 22003</t>
  </si>
  <si>
    <t>01 2 34 00000</t>
  </si>
  <si>
    <t>01 2 34 22004</t>
  </si>
  <si>
    <t>01 2 35 00000</t>
  </si>
  <si>
    <t>01 2 35 99000</t>
  </si>
  <si>
    <t>Подпрограмма "Развитие агропромышленного и рыбохозяйственного комплексов в муниципальном районе Ижемский"</t>
  </si>
  <si>
    <t>99 0 00 09300</t>
  </si>
  <si>
    <t>Проведение выборов в представительный орган муниципального образования</t>
  </si>
  <si>
    <t>01 1 21 00000</t>
  </si>
  <si>
    <t>Организация бесплатного горячего питания обучающихся, получающих начальное общее образование в  муниципальных образовательных организациях</t>
  </si>
  <si>
    <t>Возмещение выпадающих доходов организаций речного транспорта, осуществляющих пассажирские перевозки речным транспортом во внутримуниципальном сообщении</t>
  </si>
  <si>
    <t>08 3 31 00000</t>
  </si>
  <si>
    <t>08 3 31 99000</t>
  </si>
  <si>
    <t>08 3 32 00000</t>
  </si>
  <si>
    <t>08 3 32 99000</t>
  </si>
  <si>
    <t>Обеспечение обустройства и содержания технических средств организации дорожного движения на автомобильных дорогах общего пользования местного значения, улицах, проездах</t>
  </si>
  <si>
    <t>Обеспечение обустройства и установки автобусных павильонов на автомобильных дорогах общего пользования местного значения</t>
  </si>
  <si>
    <t>02 0 61 L7500</t>
  </si>
  <si>
    <t>08 1 16 00000</t>
  </si>
  <si>
    <t>Приведение в нормативное состояние автомобильных дорог общего пользования местного значения, задействованных на маршрутах движения школьных автобусов</t>
  </si>
  <si>
    <t>08 1 16 S2990</t>
  </si>
  <si>
    <t>Организация транспортного обслуживания населения по муниципальным маршрутам регулярных перевозок пассажиров и багажа автомобильным транспортом</t>
  </si>
  <si>
    <t>08 2 11 S2070</t>
  </si>
  <si>
    <t>04 0 26 99000</t>
  </si>
  <si>
    <t>08 1 14 00000</t>
  </si>
  <si>
    <t>08 1 14 S2Д00</t>
  </si>
  <si>
    <t>Реализация народных проектов в сфере дорожной деятельности</t>
  </si>
  <si>
    <t>Реализация народных проектов в сфере дорожной деятельности, прошедших отбор в рамках проекта "Народный бюджет"</t>
  </si>
  <si>
    <t>08 2 13 00000</t>
  </si>
  <si>
    <t>08 2 13 99000</t>
  </si>
  <si>
    <t>Приобретение транспортных средств для осуществления пассажирских перевозок на автомобильном транспорте</t>
  </si>
  <si>
    <t>Сельское поселение «Кипиево»</t>
  </si>
  <si>
    <t>02 0 61 S2725</t>
  </si>
  <si>
    <t>от 08 августа 2022 года № 6-21/1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</si>
</sst>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\ 00\ 00"/>
    <numFmt numFmtId="178" formatCode="_-* #,##0.0_р_._-;\-* #,##0.0_р_._-;_-* &quot;-&quot;??_р_._-;_-@_-"/>
    <numFmt numFmtId="179" formatCode="_-* #,##0.0_р_._-;\-* #,##0.0_р_._-;_-* &quot;-&quot;?_р_._-;_-@_-"/>
    <numFmt numFmtId="180" formatCode="000"/>
    <numFmt numFmtId="181" formatCode="00"/>
    <numFmt numFmtId="182" formatCode="0000"/>
    <numFmt numFmtId="183" formatCode="_-* #,##0_р_._-;\-\ #,##0_р_._-;_-* &quot;-&quot;_р_._-;_-@_-"/>
    <numFmt numFmtId="184" formatCode="\+#,##0_р_.;\-#,##0_р_.;_-* &quot;-&quot;_р_._-;_-@_-"/>
    <numFmt numFmtId="185" formatCode="_-* #,##0.0_р_._-;\-\ #,##0.0_р_._-;_-* &quot;-&quot;_р_._-;_-@_-"/>
    <numFmt numFmtId="186" formatCode="#,##0.0_р_."/>
    <numFmt numFmtId="187" formatCode="#,##0.0_ ;\-#,##0.0\ "/>
    <numFmt numFmtId="188" formatCode="[$-FC19]d\ mmmm\ yyyy\ &quot;г.&quot;"/>
    <numFmt numFmtId="189" formatCode="?"/>
    <numFmt numFmtId="190" formatCode="_-* #,##0.00_р_._-;\-* #,##0.00_р_._-;_-* &quot;-&quot;?_р_._-;_-@_-"/>
    <numFmt numFmtId="191" formatCode="#,##0.00_р_."/>
    <numFmt numFmtId="192" formatCode="_-* #,##0.000_р_._-;\-* #,##0.000_р_._-;_-* &quot;-&quot;?_р_._-;_-@_-"/>
    <numFmt numFmtId="193" formatCode="#,##0.00_ ;\-#,##0.00\ "/>
    <numFmt numFmtId="194" formatCode="0.000"/>
    <numFmt numFmtId="195" formatCode="0.0000"/>
    <numFmt numFmtId="196" formatCode="#,##0.0"/>
    <numFmt numFmtId="197" formatCode="000000"/>
    <numFmt numFmtId="198" formatCode="00\ 0\ 0000"/>
    <numFmt numFmtId="199" formatCode="00\0\0000"/>
    <numFmt numFmtId="200" formatCode="00\ 0\ 00\00000"/>
    <numFmt numFmtId="201" formatCode="00\ 0\ 00\ 00000"/>
    <numFmt numFmtId="202" formatCode="#,##0.000"/>
    <numFmt numFmtId="203" formatCode="0.00000"/>
    <numFmt numFmtId="204" formatCode="#,##0.0000"/>
  </numFmts>
  <fonts count="45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sz val="9"/>
      <name val="Arial Cyr"/>
      <family val="0"/>
    </font>
    <font>
      <i/>
      <sz val="9"/>
      <name val="Arial Cyr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hair"/>
      <right style="hair"/>
      <top style="hair"/>
      <bottom style="hair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8" fillId="0" borderId="1">
      <alignment horizontal="left" vertical="top" wrapText="1"/>
      <protection/>
    </xf>
    <xf numFmtId="0" fontId="38" fillId="0" borderId="1">
      <alignment horizontal="left" vertical="top" wrapText="1"/>
      <protection/>
    </xf>
    <xf numFmtId="0" fontId="38" fillId="0" borderId="1">
      <alignment horizontal="left" vertical="top" wrapText="1"/>
      <protection/>
    </xf>
    <xf numFmtId="0" fontId="38" fillId="0" borderId="1">
      <alignment horizontal="left" vertical="top" wrapText="1"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/>
    </xf>
    <xf numFmtId="196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3" fillId="0" borderId="0" xfId="171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3" fillId="0" borderId="0" xfId="172" applyFont="1" applyFill="1" applyAlignment="1">
      <alignment horizontal="right" vertical="top" wrapText="1"/>
      <protection/>
    </xf>
    <xf numFmtId="0" fontId="3" fillId="0" borderId="0" xfId="0" applyFont="1" applyAlignment="1">
      <alignment/>
    </xf>
    <xf numFmtId="0" fontId="40" fillId="24" borderId="12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left" vertical="top" wrapText="1"/>
    </xf>
    <xf numFmtId="0" fontId="40" fillId="24" borderId="12" xfId="0" applyFont="1" applyFill="1" applyBorder="1" applyAlignment="1">
      <alignment horizontal="center" vertical="top" wrapText="1"/>
    </xf>
    <xf numFmtId="196" fontId="40" fillId="24" borderId="12" xfId="0" applyNumberFormat="1" applyFont="1" applyFill="1" applyBorder="1" applyAlignment="1">
      <alignment horizontal="right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vertical="top" wrapText="1"/>
    </xf>
    <xf numFmtId="196" fontId="40" fillId="0" borderId="12" xfId="0" applyNumberFormat="1" applyFont="1" applyFill="1" applyBorder="1" applyAlignment="1">
      <alignment horizontal="right" vertical="center" wrapText="1"/>
    </xf>
    <xf numFmtId="0" fontId="41" fillId="24" borderId="12" xfId="0" applyFont="1" applyFill="1" applyBorder="1" applyAlignment="1">
      <alignment vertical="center" wrapText="1"/>
    </xf>
    <xf numFmtId="0" fontId="41" fillId="24" borderId="12" xfId="0" applyFont="1" applyFill="1" applyBorder="1" applyAlignment="1">
      <alignment horizontal="center" vertical="center" wrapText="1"/>
    </xf>
    <xf numFmtId="0" fontId="41" fillId="24" borderId="12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horizontal="center" vertical="center" wrapText="1"/>
    </xf>
    <xf numFmtId="196" fontId="41" fillId="0" borderId="12" xfId="0" applyNumberFormat="1" applyFont="1" applyFill="1" applyBorder="1" applyAlignment="1">
      <alignment horizontal="right" vertical="center" wrapText="1"/>
    </xf>
    <xf numFmtId="0" fontId="41" fillId="0" borderId="12" xfId="0" applyFont="1" applyFill="1" applyBorder="1" applyAlignment="1">
      <alignment vertical="top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top" wrapText="1"/>
    </xf>
    <xf numFmtId="0" fontId="41" fillId="0" borderId="11" xfId="0" applyFont="1" applyFill="1" applyBorder="1" applyAlignment="1">
      <alignment horizontal="center" vertical="center" wrapText="1"/>
    </xf>
    <xf numFmtId="196" fontId="41" fillId="0" borderId="11" xfId="0" applyNumberFormat="1" applyFont="1" applyFill="1" applyBorder="1" applyAlignment="1">
      <alignment horizontal="right" vertical="center" wrapText="1"/>
    </xf>
    <xf numFmtId="196" fontId="41" fillId="0" borderId="13" xfId="0" applyNumberFormat="1" applyFont="1" applyFill="1" applyBorder="1" applyAlignment="1">
      <alignment horizontal="right" vertic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vertical="top" wrapText="1"/>
    </xf>
    <xf numFmtId="0" fontId="42" fillId="0" borderId="12" xfId="0" applyFont="1" applyFill="1" applyBorder="1" applyAlignment="1">
      <alignment vertical="top" wrapText="1"/>
    </xf>
    <xf numFmtId="0" fontId="42" fillId="0" borderId="12" xfId="0" applyFont="1" applyFill="1" applyBorder="1" applyAlignment="1">
      <alignment horizontal="center" vertical="center" wrapText="1"/>
    </xf>
    <xf numFmtId="196" fontId="42" fillId="0" borderId="12" xfId="0" applyNumberFormat="1" applyFont="1" applyFill="1" applyBorder="1" applyAlignment="1">
      <alignment horizontal="right" vertical="center" wrapText="1"/>
    </xf>
    <xf numFmtId="0" fontId="40" fillId="0" borderId="12" xfId="0" applyFont="1" applyFill="1" applyBorder="1" applyAlignment="1">
      <alignment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196" fontId="41" fillId="0" borderId="14" xfId="0" applyNumberFormat="1" applyFont="1" applyFill="1" applyBorder="1" applyAlignment="1">
      <alignment horizontal="right" vertical="center" wrapText="1"/>
    </xf>
    <xf numFmtId="0" fontId="42" fillId="0" borderId="11" xfId="0" applyFont="1" applyFill="1" applyBorder="1" applyAlignment="1">
      <alignment horizontal="center" vertical="center" wrapText="1"/>
    </xf>
    <xf numFmtId="196" fontId="42" fillId="0" borderId="11" xfId="0" applyNumberFormat="1" applyFont="1" applyFill="1" applyBorder="1" applyAlignment="1">
      <alignment horizontal="right" vertical="center" wrapText="1"/>
    </xf>
    <xf numFmtId="196" fontId="40" fillId="24" borderId="14" xfId="0" applyNumberFormat="1" applyFont="1" applyFill="1" applyBorder="1" applyAlignment="1">
      <alignment horizontal="right" vertical="center" wrapText="1"/>
    </xf>
    <xf numFmtId="0" fontId="40" fillId="24" borderId="12" xfId="0" applyFont="1" applyFill="1" applyBorder="1" applyAlignment="1">
      <alignment vertical="center" wrapText="1"/>
    </xf>
    <xf numFmtId="0" fontId="41" fillId="0" borderId="14" xfId="0" applyFont="1" applyFill="1" applyBorder="1" applyAlignment="1">
      <alignment vertical="top" wrapText="1"/>
    </xf>
    <xf numFmtId="0" fontId="42" fillId="0" borderId="11" xfId="0" applyFont="1" applyFill="1" applyBorder="1" applyAlignment="1">
      <alignment vertical="top" wrapText="1"/>
    </xf>
    <xf numFmtId="176" fontId="28" fillId="0" borderId="11" xfId="0" applyNumberFormat="1" applyFont="1" applyBorder="1" applyAlignment="1">
      <alignment/>
    </xf>
    <xf numFmtId="0" fontId="40" fillId="24" borderId="12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 applyProtection="1">
      <alignment horizontal="left" vertical="center" wrapText="1"/>
      <protection/>
    </xf>
    <xf numFmtId="0" fontId="42" fillId="0" borderId="13" xfId="0" applyFont="1" applyFill="1" applyBorder="1" applyAlignment="1">
      <alignment vertical="top" wrapText="1"/>
    </xf>
    <xf numFmtId="0" fontId="42" fillId="0" borderId="13" xfId="0" applyFont="1" applyFill="1" applyBorder="1" applyAlignment="1">
      <alignment horizontal="center" vertical="center" wrapText="1"/>
    </xf>
    <xf numFmtId="196" fontId="42" fillId="0" borderId="13" xfId="0" applyNumberFormat="1" applyFont="1" applyFill="1" applyBorder="1" applyAlignment="1">
      <alignment horizontal="right" vertical="center" wrapText="1"/>
    </xf>
    <xf numFmtId="0" fontId="40" fillId="0" borderId="14" xfId="0" applyFont="1" applyFill="1" applyBorder="1" applyAlignment="1">
      <alignment vertical="center" wrapText="1"/>
    </xf>
    <xf numFmtId="0" fontId="40" fillId="0" borderId="14" xfId="0" applyFont="1" applyFill="1" applyBorder="1" applyAlignment="1">
      <alignment horizontal="center" vertical="center" wrapText="1"/>
    </xf>
    <xf numFmtId="196" fontId="40" fillId="0" borderId="14" xfId="0" applyNumberFormat="1" applyFont="1" applyFill="1" applyBorder="1" applyAlignment="1">
      <alignment horizontal="right" vertical="center" wrapText="1"/>
    </xf>
    <xf numFmtId="0" fontId="40" fillId="0" borderId="11" xfId="0" applyFont="1" applyFill="1" applyBorder="1" applyAlignment="1">
      <alignment vertical="center" wrapText="1"/>
    </xf>
    <xf numFmtId="0" fontId="40" fillId="0" borderId="11" xfId="0" applyFont="1" applyFill="1" applyBorder="1" applyAlignment="1">
      <alignment horizontal="center" vertical="center" wrapText="1"/>
    </xf>
    <xf numFmtId="196" fontId="40" fillId="0" borderId="11" xfId="0" applyNumberFormat="1" applyFont="1" applyFill="1" applyBorder="1" applyAlignment="1">
      <alignment horizontal="right" vertical="center" wrapText="1"/>
    </xf>
    <xf numFmtId="0" fontId="41" fillId="0" borderId="11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vertical="center" wrapText="1"/>
    </xf>
    <xf numFmtId="0" fontId="41" fillId="0" borderId="14" xfId="0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41" fillId="0" borderId="12" xfId="0" applyFont="1" applyFill="1" applyBorder="1" applyAlignment="1">
      <alignment horizontal="left" vertical="center" wrapText="1"/>
    </xf>
    <xf numFmtId="0" fontId="40" fillId="24" borderId="11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 vertical="center" wrapText="1"/>
    </xf>
    <xf numFmtId="0" fontId="42" fillId="24" borderId="12" xfId="0" applyFont="1" applyFill="1" applyBorder="1" applyAlignment="1">
      <alignment horizontal="center" vertical="center" wrapText="1"/>
    </xf>
    <xf numFmtId="196" fontId="25" fillId="0" borderId="11" xfId="0" applyNumberFormat="1" applyFont="1" applyBorder="1" applyAlignment="1">
      <alignment horizontal="right" wrapText="1" indent="1"/>
    </xf>
    <xf numFmtId="196" fontId="24" fillId="0" borderId="11" xfId="0" applyNumberFormat="1" applyFont="1" applyBorder="1" applyAlignment="1">
      <alignment horizontal="right" wrapText="1" indent="1"/>
    </xf>
    <xf numFmtId="0" fontId="0" fillId="0" borderId="0" xfId="0" applyFill="1" applyAlignment="1">
      <alignment/>
    </xf>
    <xf numFmtId="0" fontId="41" fillId="24" borderId="12" xfId="0" applyFont="1" applyFill="1" applyBorder="1" applyAlignment="1">
      <alignment horizontal="left" vertical="center" wrapText="1"/>
    </xf>
    <xf numFmtId="2" fontId="42" fillId="0" borderId="12" xfId="0" applyNumberFormat="1" applyFont="1" applyFill="1" applyBorder="1" applyAlignment="1">
      <alignment horizontal="right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1" fillId="0" borderId="1" xfId="54" applyNumberFormat="1" applyFont="1" applyProtection="1">
      <alignment horizontal="left" vertical="top" wrapText="1"/>
      <protection/>
    </xf>
    <xf numFmtId="0" fontId="3" fillId="0" borderId="0" xfId="0" applyFont="1" applyAlignment="1">
      <alignment horizontal="center"/>
    </xf>
    <xf numFmtId="3" fontId="41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0" fontId="40" fillId="24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43" fillId="0" borderId="12" xfId="0" applyFont="1" applyFill="1" applyBorder="1" applyAlignment="1">
      <alignment horizontal="center" vertical="center" wrapText="1"/>
    </xf>
    <xf numFmtId="196" fontId="42" fillId="0" borderId="17" xfId="0" applyNumberFormat="1" applyFont="1" applyFill="1" applyBorder="1" applyAlignment="1">
      <alignment horizontal="right" vertical="center" wrapText="1"/>
    </xf>
    <xf numFmtId="0" fontId="38" fillId="0" borderId="1" xfId="53" applyNumberFormat="1" applyProtection="1">
      <alignment horizontal="left" vertical="top" wrapText="1"/>
      <protection/>
    </xf>
    <xf numFmtId="196" fontId="42" fillId="0" borderId="14" xfId="0" applyNumberFormat="1" applyFont="1" applyFill="1" applyBorder="1" applyAlignment="1">
      <alignment horizontal="right" vertical="center" wrapText="1"/>
    </xf>
    <xf numFmtId="0" fontId="44" fillId="0" borderId="11" xfId="52" applyNumberFormat="1" applyFont="1" applyBorder="1" applyProtection="1">
      <alignment horizontal="left" vertical="top" wrapText="1"/>
      <protection/>
    </xf>
    <xf numFmtId="0" fontId="38" fillId="0" borderId="11" xfId="53" applyNumberFormat="1" applyBorder="1" applyProtection="1">
      <alignment horizontal="left" vertical="top" wrapText="1"/>
      <protection/>
    </xf>
    <xf numFmtId="0" fontId="28" fillId="0" borderId="11" xfId="0" applyFont="1" applyBorder="1" applyAlignment="1">
      <alignment vertical="center"/>
    </xf>
    <xf numFmtId="0" fontId="38" fillId="0" borderId="11" xfId="51" applyNumberFormat="1" applyBorder="1" applyProtection="1">
      <alignment horizontal="left" vertical="top" wrapText="1"/>
      <protection/>
    </xf>
    <xf numFmtId="0" fontId="38" fillId="0" borderId="1" xfId="51" applyNumberFormat="1" applyFont="1" applyProtection="1">
      <alignment horizontal="left" vertical="top" wrapText="1"/>
      <protection/>
    </xf>
    <xf numFmtId="0" fontId="38" fillId="0" borderId="11" xfId="54" applyNumberFormat="1" applyFont="1" applyBorder="1" applyProtection="1">
      <alignment horizontal="left" vertical="top" wrapText="1"/>
      <protection/>
    </xf>
    <xf numFmtId="0" fontId="2" fillId="0" borderId="11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38" fillId="0" borderId="1" xfId="53" applyNumberFormat="1" applyFont="1" applyProtection="1">
      <alignment horizontal="left" vertical="top" wrapText="1"/>
      <protection/>
    </xf>
    <xf numFmtId="0" fontId="3" fillId="0" borderId="0" xfId="0" applyFont="1" applyAlignment="1">
      <alignment horizontal="right"/>
    </xf>
    <xf numFmtId="0" fontId="40" fillId="24" borderId="11" xfId="0" applyFont="1" applyFill="1" applyBorder="1" applyAlignment="1">
      <alignment horizontal="center" vertical="center" wrapText="1"/>
    </xf>
    <xf numFmtId="0" fontId="3" fillId="0" borderId="0" xfId="172" applyFont="1" applyFill="1" applyAlignment="1">
      <alignment horizontal="right" vertical="top"/>
      <protection/>
    </xf>
    <xf numFmtId="0" fontId="3" fillId="0" borderId="0" xfId="170" applyFont="1" applyAlignment="1" applyProtection="1">
      <alignment horizontal="right"/>
      <protection locked="0"/>
    </xf>
    <xf numFmtId="0" fontId="26" fillId="0" borderId="0" xfId="0" applyFont="1" applyAlignment="1">
      <alignment horizontal="center" vertical="center" wrapText="1"/>
    </xf>
    <xf numFmtId="0" fontId="40" fillId="24" borderId="18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40" fillId="24" borderId="12" xfId="0" applyFont="1" applyFill="1" applyBorder="1" applyAlignment="1">
      <alignment horizontal="center" vertical="top" wrapText="1"/>
    </xf>
    <xf numFmtId="0" fontId="40" fillId="24" borderId="12" xfId="0" applyFont="1" applyFill="1" applyBorder="1" applyAlignment="1">
      <alignment horizontal="center" vertical="center" wrapText="1"/>
    </xf>
    <xf numFmtId="0" fontId="3" fillId="0" borderId="0" xfId="171" applyFont="1" applyAlignment="1" applyProtection="1">
      <alignment horizontal="right"/>
      <protection locked="0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right"/>
    </xf>
  </cellXfs>
  <cellStyles count="17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ex62" xfId="51"/>
    <cellStyle name="ex65" xfId="52"/>
    <cellStyle name="ex66" xfId="53"/>
    <cellStyle name="ex67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1" xfId="76"/>
    <cellStyle name="Обычный 12" xfId="77"/>
    <cellStyle name="Обычный 13" xfId="78"/>
    <cellStyle name="Обычный 14" xfId="79"/>
    <cellStyle name="Обычный 15" xfId="80"/>
    <cellStyle name="Обычный 16" xfId="81"/>
    <cellStyle name="Обычный 17" xfId="82"/>
    <cellStyle name="Обычный 18" xfId="83"/>
    <cellStyle name="Обычный 19" xfId="84"/>
    <cellStyle name="Обычный 2" xfId="85"/>
    <cellStyle name="Обычный 2 2" xfId="86"/>
    <cellStyle name="Обычный 20" xfId="87"/>
    <cellStyle name="Обычный 21" xfId="88"/>
    <cellStyle name="Обычный 22" xfId="89"/>
    <cellStyle name="Обычный 23" xfId="90"/>
    <cellStyle name="Обычный 24" xfId="91"/>
    <cellStyle name="Обычный 25" xfId="92"/>
    <cellStyle name="Обычный 26" xfId="93"/>
    <cellStyle name="Обычный 27" xfId="94"/>
    <cellStyle name="Обычный 28" xfId="95"/>
    <cellStyle name="Обычный 29" xfId="96"/>
    <cellStyle name="Обычный 3" xfId="97"/>
    <cellStyle name="Обычный 30" xfId="98"/>
    <cellStyle name="Обычный 31" xfId="99"/>
    <cellStyle name="Обычный 32" xfId="100"/>
    <cellStyle name="Обычный 33" xfId="101"/>
    <cellStyle name="Обычный 34" xfId="102"/>
    <cellStyle name="Обычный 35" xfId="103"/>
    <cellStyle name="Обычный 36" xfId="104"/>
    <cellStyle name="Обычный 37" xfId="105"/>
    <cellStyle name="Обычный 38" xfId="106"/>
    <cellStyle name="Обычный 39" xfId="107"/>
    <cellStyle name="Обычный 4" xfId="108"/>
    <cellStyle name="Обычный 40" xfId="109"/>
    <cellStyle name="Обычный 41" xfId="110"/>
    <cellStyle name="Обычный 42" xfId="111"/>
    <cellStyle name="Обычный 43" xfId="112"/>
    <cellStyle name="Обычный 44" xfId="113"/>
    <cellStyle name="Обычный 45" xfId="114"/>
    <cellStyle name="Обычный 46" xfId="115"/>
    <cellStyle name="Обычный 47" xfId="116"/>
    <cellStyle name="Обычный 48" xfId="117"/>
    <cellStyle name="Обычный 49" xfId="118"/>
    <cellStyle name="Обычный 5" xfId="119"/>
    <cellStyle name="Обычный 50" xfId="120"/>
    <cellStyle name="Обычный 51" xfId="121"/>
    <cellStyle name="Обычный 52" xfId="122"/>
    <cellStyle name="Обычный 53" xfId="123"/>
    <cellStyle name="Обычный 54" xfId="124"/>
    <cellStyle name="Обычный 55" xfId="125"/>
    <cellStyle name="Обычный 56" xfId="126"/>
    <cellStyle name="Обычный 57" xfId="127"/>
    <cellStyle name="Обычный 58" xfId="128"/>
    <cellStyle name="Обычный 59" xfId="129"/>
    <cellStyle name="Обычный 6" xfId="130"/>
    <cellStyle name="Обычный 60" xfId="131"/>
    <cellStyle name="Обычный 61" xfId="132"/>
    <cellStyle name="Обычный 62" xfId="133"/>
    <cellStyle name="Обычный 63" xfId="134"/>
    <cellStyle name="Обычный 64" xfId="135"/>
    <cellStyle name="Обычный 65" xfId="136"/>
    <cellStyle name="Обычный 66" xfId="137"/>
    <cellStyle name="Обычный 67" xfId="138"/>
    <cellStyle name="Обычный 68" xfId="139"/>
    <cellStyle name="Обычный 69" xfId="140"/>
    <cellStyle name="Обычный 7" xfId="141"/>
    <cellStyle name="Обычный 70" xfId="142"/>
    <cellStyle name="Обычный 71" xfId="143"/>
    <cellStyle name="Обычный 72" xfId="144"/>
    <cellStyle name="Обычный 73" xfId="145"/>
    <cellStyle name="Обычный 74" xfId="146"/>
    <cellStyle name="Обычный 75" xfId="147"/>
    <cellStyle name="Обычный 76" xfId="148"/>
    <cellStyle name="Обычный 77" xfId="149"/>
    <cellStyle name="Обычный 78" xfId="150"/>
    <cellStyle name="Обычный 79" xfId="151"/>
    <cellStyle name="Обычный 8" xfId="152"/>
    <cellStyle name="Обычный 80" xfId="153"/>
    <cellStyle name="Обычный 81" xfId="154"/>
    <cellStyle name="Обычный 82" xfId="155"/>
    <cellStyle name="Обычный 83" xfId="156"/>
    <cellStyle name="Обычный 84" xfId="157"/>
    <cellStyle name="Обычный 85" xfId="158"/>
    <cellStyle name="Обычный 86" xfId="159"/>
    <cellStyle name="Обычный 87" xfId="160"/>
    <cellStyle name="Обычный 88" xfId="161"/>
    <cellStyle name="Обычный 89" xfId="162"/>
    <cellStyle name="Обычный 9" xfId="163"/>
    <cellStyle name="Обычный 90" xfId="164"/>
    <cellStyle name="Обычный 91" xfId="165"/>
    <cellStyle name="Обычный 92" xfId="166"/>
    <cellStyle name="Обычный 93" xfId="167"/>
    <cellStyle name="Обычный 94" xfId="168"/>
    <cellStyle name="Обычный 94 2" xfId="169"/>
    <cellStyle name="Обычный_доходы февраль 2" xfId="170"/>
    <cellStyle name="Обычный_доходы февраль_ДЕКАБРЬ ПРИЛОЖЕНИЯ   на 2012 год" xfId="171"/>
    <cellStyle name="Обычный_Источники на 2008 год" xfId="172"/>
    <cellStyle name="Followed Hyperlink" xfId="173"/>
    <cellStyle name="Плохой" xfId="174"/>
    <cellStyle name="Пояснение" xfId="175"/>
    <cellStyle name="Примечание" xfId="176"/>
    <cellStyle name="Примечание 2" xfId="177"/>
    <cellStyle name="Percent" xfId="178"/>
    <cellStyle name="Связанная ячейка" xfId="179"/>
    <cellStyle name="Текст предупреждения" xfId="180"/>
    <cellStyle name="Comma" xfId="181"/>
    <cellStyle name="Comma [0]" xfId="182"/>
    <cellStyle name="Финансовый 2" xfId="183"/>
    <cellStyle name="Хороший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tasha\&#1089;&#1077;&#1090;&#1100;\&#1044;&#1086;&#1082;&#1091;&#1084;&#1077;&#1085;&#1090;&#1099;\&#1056;&#1045;&#1064;&#1045;&#1053;&#1048;&#1071;%20&#1056;&#1040;&#1049;&#1054;&#1053;\2014%20&#1075;&#1086;&#1076;%20&#1056;&#1045;&#1064;&#1045;&#1053;&#1048;&#1071;\&#1055;&#1045;&#1056;&#1042;&#1054;&#1053;&#1040;&#1063;&#1040;&#1051;&#1068;&#1053;&#1054;&#1045;%20&#1056;&#1045;&#1064;&#1045;&#1053;&#1048;&#1045;\&#1055;&#1056;&#1048;&#1051;&#1054;&#1046;&#1045;&#1053;&#1048;&#1071;%20&#1050;%20&#1056;&#1045;&#1064;&#1045;&#1053;&#1048;&#1070;%20&#1053;&#1040;%202014-2016%20&#1043;&#1054;&#1044;&#1067;%20&#1044;&#1045;&#1050;&#1040;&#1041;&#1056;&#10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tasha\&#1089;&#1077;&#1090;&#1100;\&#1044;&#1086;&#1082;&#1091;&#1084;&#1077;&#1085;&#1090;&#1099;\&#1056;&#1045;&#1064;&#1045;&#1053;&#1048;&#1071;%20&#1056;&#1040;&#1049;&#1054;&#1053;\2013%20&#1075;&#1086;&#1076;%20&#1056;&#1045;&#1064;&#1045;&#1053;&#1048;&#1071;\&#1055;&#1045;&#1056;&#1042;&#1054;&#1053;&#1040;&#1063;&#1040;&#1051;&#1068;&#1053;&#1067;&#1049;%20&#1041;&#1070;&#1044;&#1046;&#1045;&#1058;%20&#1088;&#1072;&#1081;&#1086;&#1085;\&#1055;&#1056;&#1048;&#1051;&#1054;&#1046;&#1045;&#1053;&#1048;&#1071;%20%20%20&#1085;&#1072;%202013%20-%202014%20%20&#1075;&#1086;&#1076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89;&#1077;&#1090;&#1100;\&#1056;&#1045;&#1064;&#1045;&#1053;&#1048;&#1071;%20&#1056;&#1040;&#1049;&#1054;&#1053;&#1040;\&#1056;&#1045;&#1064;&#1045;&#1053;&#1048;&#1045;%20&#1056;&#1040;&#1049;&#1054;&#1053;&#1040;%202021%20&#1043;&#1054;&#1044;\&#1056;&#1077;&#1096;&#1077;&#1085;&#1080;&#1077;%20&#1076;&#1077;&#1082;&#1072;&#1073;&#1088;&#1100;\&#1055;&#1088;&#1080;&#1083;&#1086;&#1078;&#1077;&#1085;&#1080;&#1103;%20&#1082;%20%20&#1088;&#1077;&#1096;&#1077;&#1085;&#1080;&#1102;%20&#1085;&#1072;%202021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 "/>
      <sheetName val="Приложение 6 "/>
      <sheetName val="Приложение 7"/>
      <sheetName val="Приложение 8"/>
      <sheetName val="Приложение 9 "/>
      <sheetName val="Приложение 10"/>
      <sheetName val="Приложение 11 (2)"/>
      <sheetName val="Приложение 12 таб. 2"/>
      <sheetName val="Приложение 12 таб 3"/>
      <sheetName val="Приложение 12 таб 4"/>
      <sheetName val="Приложение 12 таб 5"/>
      <sheetName val="Приложение 12 таб 6"/>
      <sheetName val="Приложение 13 таб 1 "/>
      <sheetName val="Приложение 13 таб. 2 "/>
      <sheetName val="Приложение 13 таб 3 "/>
      <sheetName val="Приложение 13 таб 4 "/>
      <sheetName val="Приложение 13 таб 5 "/>
      <sheetName val="Приложение 14"/>
      <sheetName val="Приложение 15"/>
      <sheetName val="Приложение 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 "/>
      <sheetName val="Приложение 8"/>
      <sheetName val="Приложение 9"/>
      <sheetName val="Приложение 10 таб 1"/>
      <sheetName val="Приложение 10 таб. 2"/>
      <sheetName val="Приложение 10 таб 3"/>
      <sheetName val="Приложение 10 таб 4"/>
      <sheetName val="Приложение 10 таб 5"/>
      <sheetName val="Приложение 11 таб 1 "/>
      <sheetName val="Приложение 11 таб. 2 "/>
      <sheetName val="Приложение 11 таб 3 "/>
      <sheetName val="Приложение 11 таб 4 "/>
      <sheetName val="Приложение 11 таб 5 "/>
      <sheetName val="Приложение 12"/>
      <sheetName val="Приложение 13"/>
      <sheetName val="Приложение 14"/>
      <sheetName val="Приложение 1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</sheetNames>
    <sheetDataSet>
      <sheetData sheetId="1">
        <row r="30">
          <cell r="F30">
            <v>0</v>
          </cell>
          <cell r="G30">
            <v>0</v>
          </cell>
        </row>
        <row r="32">
          <cell r="F32">
            <v>0</v>
          </cell>
          <cell r="G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9"/>
  <sheetViews>
    <sheetView tabSelected="1" view="pageBreakPreview" zoomScaleSheetLayoutView="100" zoomScalePageLayoutView="0" workbookViewId="0" topLeftCell="A1">
      <selection activeCell="Q15" sqref="Q15"/>
    </sheetView>
  </sheetViews>
  <sheetFormatPr defaultColWidth="9.00390625" defaultRowHeight="12.75"/>
  <cols>
    <col min="1" max="1" width="43.25390625" style="0" customWidth="1"/>
    <col min="2" max="2" width="13.25390625" style="0" customWidth="1"/>
    <col min="3" max="3" width="4.125" style="0" customWidth="1"/>
    <col min="4" max="4" width="10.625" style="0" customWidth="1"/>
    <col min="5" max="5" width="10.375" style="0" customWidth="1"/>
    <col min="6" max="6" width="10.125" style="0" customWidth="1"/>
    <col min="7" max="7" width="1.12109375" style="0" customWidth="1"/>
  </cols>
  <sheetData>
    <row r="1" spans="1:6" ht="12.75">
      <c r="A1" s="96" t="s">
        <v>316</v>
      </c>
      <c r="B1" s="96"/>
      <c r="C1" s="96"/>
      <c r="D1" s="96"/>
      <c r="E1" s="96"/>
      <c r="F1" s="96"/>
    </row>
    <row r="2" spans="1:6" ht="12.75">
      <c r="A2" s="96" t="s">
        <v>474</v>
      </c>
      <c r="B2" s="96"/>
      <c r="C2" s="96"/>
      <c r="D2" s="96"/>
      <c r="E2" s="96"/>
      <c r="F2" s="96"/>
    </row>
    <row r="3" spans="1:6" ht="12.75">
      <c r="A3" s="96" t="s">
        <v>475</v>
      </c>
      <c r="B3" s="96"/>
      <c r="C3" s="96"/>
      <c r="D3" s="96"/>
      <c r="E3" s="96"/>
      <c r="F3" s="96"/>
    </row>
    <row r="4" spans="1:6" ht="12.75">
      <c r="A4" s="96" t="s">
        <v>476</v>
      </c>
      <c r="B4" s="96"/>
      <c r="C4" s="96"/>
      <c r="D4" s="96"/>
      <c r="E4" s="96"/>
      <c r="F4" s="96"/>
    </row>
    <row r="5" spans="1:6" ht="12.75">
      <c r="A5" s="96" t="s">
        <v>477</v>
      </c>
      <c r="B5" s="96"/>
      <c r="C5" s="96"/>
      <c r="D5" s="96"/>
      <c r="E5" s="96"/>
      <c r="F5" s="96"/>
    </row>
    <row r="6" spans="1:6" ht="12.75">
      <c r="A6" s="96" t="s">
        <v>553</v>
      </c>
      <c r="B6" s="96"/>
      <c r="C6" s="96"/>
      <c r="D6" s="96"/>
      <c r="E6" s="96"/>
      <c r="F6" s="96"/>
    </row>
    <row r="8" spans="1:6" ht="12.75">
      <c r="A8" s="12"/>
      <c r="B8" s="98" t="s">
        <v>478</v>
      </c>
      <c r="C8" s="98"/>
      <c r="D8" s="98"/>
      <c r="E8" s="98"/>
      <c r="F8" s="98"/>
    </row>
    <row r="9" spans="1:6" ht="12.75">
      <c r="A9" s="99" t="s">
        <v>29</v>
      </c>
      <c r="B9" s="99"/>
      <c r="C9" s="99"/>
      <c r="D9" s="99"/>
      <c r="E9" s="99"/>
      <c r="F9" s="99"/>
    </row>
    <row r="10" spans="1:6" ht="12.75">
      <c r="A10" s="99" t="s">
        <v>119</v>
      </c>
      <c r="B10" s="99"/>
      <c r="C10" s="99"/>
      <c r="D10" s="99"/>
      <c r="E10" s="99"/>
      <c r="F10" s="99"/>
    </row>
    <row r="11" spans="1:6" ht="12.75">
      <c r="A11" s="99" t="s">
        <v>356</v>
      </c>
      <c r="B11" s="99"/>
      <c r="C11" s="99"/>
      <c r="D11" s="99"/>
      <c r="E11" s="99"/>
      <c r="F11" s="99"/>
    </row>
    <row r="13" spans="1:6" ht="47.25" customHeight="1">
      <c r="A13" s="100" t="s">
        <v>357</v>
      </c>
      <c r="B13" s="100"/>
      <c r="C13" s="100"/>
      <c r="D13" s="100"/>
      <c r="E13" s="100"/>
      <c r="F13" s="100"/>
    </row>
    <row r="15" spans="1:6" ht="12.75">
      <c r="A15" s="101" t="s">
        <v>132</v>
      </c>
      <c r="B15" s="101" t="s">
        <v>17</v>
      </c>
      <c r="C15" s="101" t="s">
        <v>134</v>
      </c>
      <c r="D15" s="97" t="s">
        <v>135</v>
      </c>
      <c r="E15" s="97"/>
      <c r="F15" s="97"/>
    </row>
    <row r="16" spans="1:6" ht="12.75">
      <c r="A16" s="102"/>
      <c r="B16" s="102"/>
      <c r="C16" s="102"/>
      <c r="D16" s="67" t="s">
        <v>137</v>
      </c>
      <c r="E16" s="67" t="s">
        <v>329</v>
      </c>
      <c r="F16" s="67" t="s">
        <v>355</v>
      </c>
    </row>
    <row r="17" spans="1:6" ht="39" customHeight="1">
      <c r="A17" s="38" t="s">
        <v>151</v>
      </c>
      <c r="B17" s="19" t="s">
        <v>152</v>
      </c>
      <c r="C17" s="19" t="s">
        <v>136</v>
      </c>
      <c r="D17" s="44">
        <f>D18+D55+D83</f>
        <v>270796.1</v>
      </c>
      <c r="E17" s="44">
        <f>E18+E55+E83</f>
        <v>110722.6</v>
      </c>
      <c r="F17" s="44">
        <f>F18+F55+F83</f>
        <v>116622.6</v>
      </c>
    </row>
    <row r="18" spans="1:6" ht="36.75" customHeight="1">
      <c r="A18" s="38" t="s">
        <v>43</v>
      </c>
      <c r="B18" s="19" t="s">
        <v>153</v>
      </c>
      <c r="C18" s="19" t="s">
        <v>136</v>
      </c>
      <c r="D18" s="17">
        <f>+D24+D37+D40+D43+D48+D34+D27+D19</f>
        <v>67287.5</v>
      </c>
      <c r="E18" s="17">
        <f>+E24+E37+E40+E43+E48+E34+E27</f>
        <v>101092</v>
      </c>
      <c r="F18" s="17">
        <f>+F24+F37+F40+F43+F48+F34+F27</f>
        <v>106992</v>
      </c>
    </row>
    <row r="19" spans="1:6" ht="49.5" customHeight="1">
      <c r="A19" s="27" t="s">
        <v>502</v>
      </c>
      <c r="B19" s="25" t="s">
        <v>503</v>
      </c>
      <c r="C19" s="25"/>
      <c r="D19" s="31">
        <f>D20+D22</f>
        <v>200.2</v>
      </c>
      <c r="E19" s="31">
        <f>E20+E22</f>
        <v>0</v>
      </c>
      <c r="F19" s="31">
        <f>F20+F22</f>
        <v>0</v>
      </c>
    </row>
    <row r="20" spans="1:6" ht="12.75" customHeight="1">
      <c r="A20" s="27" t="s">
        <v>484</v>
      </c>
      <c r="B20" s="25" t="s">
        <v>504</v>
      </c>
      <c r="C20" s="25"/>
      <c r="D20" s="31">
        <f>D21</f>
        <v>124.6</v>
      </c>
      <c r="E20" s="31">
        <f>E21</f>
        <v>0</v>
      </c>
      <c r="F20" s="31">
        <f>F21</f>
        <v>0</v>
      </c>
    </row>
    <row r="21" spans="1:6" ht="25.5" customHeight="1">
      <c r="A21" s="35" t="s">
        <v>149</v>
      </c>
      <c r="B21" s="36" t="s">
        <v>504</v>
      </c>
      <c r="C21" s="36">
        <v>200</v>
      </c>
      <c r="D21" s="43">
        <f>'Приложение 2'!E30</f>
        <v>124.6</v>
      </c>
      <c r="E21" s="43">
        <f>'[3]Приложение 2'!F30</f>
        <v>0</v>
      </c>
      <c r="F21" s="43">
        <f>'[3]Приложение 2'!G30</f>
        <v>0</v>
      </c>
    </row>
    <row r="22" spans="1:6" ht="15" customHeight="1">
      <c r="A22" s="27" t="s">
        <v>51</v>
      </c>
      <c r="B22" s="25" t="s">
        <v>505</v>
      </c>
      <c r="C22" s="36"/>
      <c r="D22" s="43">
        <f>D23</f>
        <v>75.6</v>
      </c>
      <c r="E22" s="43">
        <f>E23</f>
        <v>0</v>
      </c>
      <c r="F22" s="43">
        <f>F23</f>
        <v>0</v>
      </c>
    </row>
    <row r="23" spans="1:6" ht="24.75" customHeight="1">
      <c r="A23" s="35" t="s">
        <v>149</v>
      </c>
      <c r="B23" s="36" t="s">
        <v>505</v>
      </c>
      <c r="C23" s="36">
        <v>200</v>
      </c>
      <c r="D23" s="43">
        <f>'Приложение 2'!E32</f>
        <v>75.6</v>
      </c>
      <c r="E23" s="43">
        <f>'[3]Приложение 2'!F32</f>
        <v>0</v>
      </c>
      <c r="F23" s="43">
        <f>'[3]Приложение 2'!G32</f>
        <v>0</v>
      </c>
    </row>
    <row r="24" spans="1:6" ht="63.75" customHeight="1">
      <c r="A24" s="33" t="s">
        <v>122</v>
      </c>
      <c r="B24" s="25" t="s">
        <v>483</v>
      </c>
      <c r="C24" s="25" t="s">
        <v>136</v>
      </c>
      <c r="D24" s="26">
        <f aca="true" t="shared" si="0" ref="D24:F25">D25</f>
        <v>180</v>
      </c>
      <c r="E24" s="26">
        <f t="shared" si="0"/>
        <v>300</v>
      </c>
      <c r="F24" s="26">
        <f t="shared" si="0"/>
        <v>300</v>
      </c>
    </row>
    <row r="25" spans="1:6" ht="15.75" customHeight="1">
      <c r="A25" s="27" t="s">
        <v>51</v>
      </c>
      <c r="B25" s="25" t="s">
        <v>485</v>
      </c>
      <c r="C25" s="25" t="s">
        <v>136</v>
      </c>
      <c r="D25" s="26">
        <f t="shared" si="0"/>
        <v>180</v>
      </c>
      <c r="E25" s="26">
        <f t="shared" si="0"/>
        <v>300</v>
      </c>
      <c r="F25" s="26">
        <f t="shared" si="0"/>
        <v>300</v>
      </c>
    </row>
    <row r="26" spans="1:6" ht="24" customHeight="1">
      <c r="A26" s="35" t="s">
        <v>149</v>
      </c>
      <c r="B26" s="36" t="s">
        <v>485</v>
      </c>
      <c r="C26" s="36" t="s">
        <v>26</v>
      </c>
      <c r="D26" s="37">
        <f>'Приложение 2'!E35</f>
        <v>180</v>
      </c>
      <c r="E26" s="37">
        <f>'Приложение 2'!F35</f>
        <v>300</v>
      </c>
      <c r="F26" s="37">
        <f>'Приложение 2'!G35</f>
        <v>300</v>
      </c>
    </row>
    <row r="27" spans="1:6" ht="60.75" customHeight="1">
      <c r="A27" s="51" t="s">
        <v>506</v>
      </c>
      <c r="B27" s="25" t="s">
        <v>507</v>
      </c>
      <c r="C27" s="25" t="s">
        <v>136</v>
      </c>
      <c r="D27" s="26">
        <f>D28+D30+D32</f>
        <v>6114.3</v>
      </c>
      <c r="E27" s="26">
        <f>E28+E30+E32</f>
        <v>90000</v>
      </c>
      <c r="F27" s="26">
        <f>F28+F30+F32</f>
        <v>95900</v>
      </c>
    </row>
    <row r="28" spans="1:6" ht="51" customHeight="1">
      <c r="A28" s="24" t="s">
        <v>361</v>
      </c>
      <c r="B28" s="25" t="s">
        <v>508</v>
      </c>
      <c r="C28" s="25" t="s">
        <v>136</v>
      </c>
      <c r="D28" s="26">
        <f>D29</f>
        <v>0</v>
      </c>
      <c r="E28" s="26">
        <f>E29</f>
        <v>25776.3</v>
      </c>
      <c r="F28" s="26">
        <f>F29</f>
        <v>40747.1</v>
      </c>
    </row>
    <row r="29" spans="1:6" ht="38.25" customHeight="1">
      <c r="A29" s="35" t="s">
        <v>35</v>
      </c>
      <c r="B29" s="36" t="s">
        <v>508</v>
      </c>
      <c r="C29" s="36">
        <v>400</v>
      </c>
      <c r="D29" s="37">
        <f>'Приложение 2'!E38</f>
        <v>0</v>
      </c>
      <c r="E29" s="37">
        <f>'Приложение 2'!F38</f>
        <v>25776.3</v>
      </c>
      <c r="F29" s="37">
        <f>'Приложение 2'!G38</f>
        <v>40747.1</v>
      </c>
    </row>
    <row r="30" spans="1:6" ht="49.5" customHeight="1">
      <c r="A30" s="24" t="s">
        <v>361</v>
      </c>
      <c r="B30" s="25" t="s">
        <v>509</v>
      </c>
      <c r="C30" s="36"/>
      <c r="D30" s="37">
        <f>D31</f>
        <v>0</v>
      </c>
      <c r="E30" s="37">
        <f>E31</f>
        <v>64223.7</v>
      </c>
      <c r="F30" s="37">
        <f>F31</f>
        <v>55152.9</v>
      </c>
    </row>
    <row r="31" spans="1:6" ht="38.25" customHeight="1">
      <c r="A31" s="35" t="s">
        <v>35</v>
      </c>
      <c r="B31" s="36" t="s">
        <v>509</v>
      </c>
      <c r="C31" s="36">
        <v>400</v>
      </c>
      <c r="D31" s="37">
        <f>'Приложение 2'!E40</f>
        <v>0</v>
      </c>
      <c r="E31" s="37">
        <f>'Приложение 2'!F40</f>
        <v>64223.7</v>
      </c>
      <c r="F31" s="37">
        <f>'Приложение 2'!G40</f>
        <v>55152.9</v>
      </c>
    </row>
    <row r="32" spans="1:6" ht="14.25" customHeight="1">
      <c r="A32" s="27" t="s">
        <v>51</v>
      </c>
      <c r="B32" s="25" t="s">
        <v>510</v>
      </c>
      <c r="C32" s="36"/>
      <c r="D32" s="26">
        <f>D33</f>
        <v>6114.3</v>
      </c>
      <c r="E32" s="26">
        <f>E33</f>
        <v>0</v>
      </c>
      <c r="F32" s="26">
        <f>F33</f>
        <v>0</v>
      </c>
    </row>
    <row r="33" spans="1:6" ht="38.25" customHeight="1">
      <c r="A33" s="35" t="s">
        <v>35</v>
      </c>
      <c r="B33" s="36" t="s">
        <v>510</v>
      </c>
      <c r="C33" s="36">
        <v>400</v>
      </c>
      <c r="D33" s="37">
        <f>'Приложение 2'!E42</f>
        <v>6114.3</v>
      </c>
      <c r="E33" s="37">
        <f>'Приложение 2'!F42</f>
        <v>0</v>
      </c>
      <c r="F33" s="37">
        <f>'Приложение 2'!G42</f>
        <v>0</v>
      </c>
    </row>
    <row r="34" spans="1:6" ht="24.75" customHeight="1">
      <c r="A34" s="27" t="s">
        <v>336</v>
      </c>
      <c r="B34" s="25" t="s">
        <v>528</v>
      </c>
      <c r="C34" s="25"/>
      <c r="D34" s="26">
        <f aca="true" t="shared" si="1" ref="D34:F35">D35</f>
        <v>50</v>
      </c>
      <c r="E34" s="26">
        <f t="shared" si="1"/>
        <v>0</v>
      </c>
      <c r="F34" s="26">
        <f t="shared" si="1"/>
        <v>0</v>
      </c>
    </row>
    <row r="35" spans="1:6" ht="17.25" customHeight="1">
      <c r="A35" s="27" t="s">
        <v>51</v>
      </c>
      <c r="B35" s="25" t="s">
        <v>511</v>
      </c>
      <c r="C35" s="25"/>
      <c r="D35" s="26">
        <f t="shared" si="1"/>
        <v>50</v>
      </c>
      <c r="E35" s="26">
        <f t="shared" si="1"/>
        <v>0</v>
      </c>
      <c r="F35" s="26">
        <f t="shared" si="1"/>
        <v>0</v>
      </c>
    </row>
    <row r="36" spans="1:6" ht="27" customHeight="1">
      <c r="A36" s="35" t="s">
        <v>149</v>
      </c>
      <c r="B36" s="36" t="s">
        <v>511</v>
      </c>
      <c r="C36" s="36">
        <v>200</v>
      </c>
      <c r="D36" s="37">
        <f>'Приложение 2'!E45</f>
        <v>50</v>
      </c>
      <c r="E36" s="37">
        <f>'Приложение 2'!F45</f>
        <v>0</v>
      </c>
      <c r="F36" s="37">
        <f>'Приложение 2'!G45</f>
        <v>0</v>
      </c>
    </row>
    <row r="37" spans="1:6" ht="77.25" customHeight="1">
      <c r="A37" s="33" t="s">
        <v>512</v>
      </c>
      <c r="B37" s="25" t="s">
        <v>154</v>
      </c>
      <c r="C37" s="25" t="s">
        <v>136</v>
      </c>
      <c r="D37" s="26">
        <f aca="true" t="shared" si="2" ref="D37:F38">D38</f>
        <v>150</v>
      </c>
      <c r="E37" s="26">
        <f t="shared" si="2"/>
        <v>150</v>
      </c>
      <c r="F37" s="26">
        <f t="shared" si="2"/>
        <v>150</v>
      </c>
    </row>
    <row r="38" spans="1:6" ht="14.25" customHeight="1">
      <c r="A38" s="27" t="s">
        <v>51</v>
      </c>
      <c r="B38" s="25" t="s">
        <v>318</v>
      </c>
      <c r="C38" s="25" t="s">
        <v>136</v>
      </c>
      <c r="D38" s="26">
        <f t="shared" si="2"/>
        <v>150</v>
      </c>
      <c r="E38" s="26">
        <f t="shared" si="2"/>
        <v>150</v>
      </c>
      <c r="F38" s="26">
        <f t="shared" si="2"/>
        <v>150</v>
      </c>
    </row>
    <row r="39" spans="1:6" ht="26.25" customHeight="1">
      <c r="A39" s="35" t="s">
        <v>149</v>
      </c>
      <c r="B39" s="36" t="s">
        <v>318</v>
      </c>
      <c r="C39" s="36" t="s">
        <v>26</v>
      </c>
      <c r="D39" s="37">
        <f>'Приложение 2'!E48</f>
        <v>150</v>
      </c>
      <c r="E39" s="37">
        <f>'Приложение 2'!F48</f>
        <v>150</v>
      </c>
      <c r="F39" s="37">
        <f>'Приложение 2'!G48</f>
        <v>150</v>
      </c>
    </row>
    <row r="40" spans="1:6" ht="39" customHeight="1">
      <c r="A40" s="33" t="s">
        <v>47</v>
      </c>
      <c r="B40" s="79" t="s">
        <v>337</v>
      </c>
      <c r="C40" s="25" t="s">
        <v>136</v>
      </c>
      <c r="D40" s="26">
        <f aca="true" t="shared" si="3" ref="D40:F41">D41</f>
        <v>929.3</v>
      </c>
      <c r="E40" s="26">
        <f t="shared" si="3"/>
        <v>400</v>
      </c>
      <c r="F40" s="26">
        <f t="shared" si="3"/>
        <v>400</v>
      </c>
    </row>
    <row r="41" spans="1:6" ht="48" customHeight="1">
      <c r="A41" s="27" t="s">
        <v>103</v>
      </c>
      <c r="B41" s="25" t="s">
        <v>513</v>
      </c>
      <c r="C41" s="25" t="s">
        <v>136</v>
      </c>
      <c r="D41" s="26">
        <f t="shared" si="3"/>
        <v>929.3</v>
      </c>
      <c r="E41" s="26">
        <f t="shared" si="3"/>
        <v>400</v>
      </c>
      <c r="F41" s="26">
        <f t="shared" si="3"/>
        <v>400</v>
      </c>
    </row>
    <row r="42" spans="1:6" ht="24">
      <c r="A42" s="35" t="s">
        <v>44</v>
      </c>
      <c r="B42" s="36" t="s">
        <v>513</v>
      </c>
      <c r="C42" s="36" t="s">
        <v>6</v>
      </c>
      <c r="D42" s="37">
        <f>'Приложение 2'!E51</f>
        <v>929.3</v>
      </c>
      <c r="E42" s="37">
        <f>'Приложение 2'!F51</f>
        <v>400</v>
      </c>
      <c r="F42" s="37">
        <f>'Приложение 2'!G51</f>
        <v>400</v>
      </c>
    </row>
    <row r="43" spans="1:6" ht="123.75" customHeight="1">
      <c r="A43" s="33" t="s">
        <v>515</v>
      </c>
      <c r="B43" s="25" t="s">
        <v>514</v>
      </c>
      <c r="C43" s="25" t="s">
        <v>136</v>
      </c>
      <c r="D43" s="26">
        <f>D44+D46</f>
        <v>19493.899999999998</v>
      </c>
      <c r="E43" s="26">
        <f>E44+E46</f>
        <v>10242</v>
      </c>
      <c r="F43" s="26">
        <f>F44+F46</f>
        <v>10242</v>
      </c>
    </row>
    <row r="44" spans="1:6" ht="109.5" customHeight="1">
      <c r="A44" s="27" t="s">
        <v>48</v>
      </c>
      <c r="B44" s="25" t="s">
        <v>516</v>
      </c>
      <c r="C44" s="25" t="s">
        <v>136</v>
      </c>
      <c r="D44" s="26">
        <f>D45</f>
        <v>19226.3</v>
      </c>
      <c r="E44" s="26">
        <f>E45</f>
        <v>10242</v>
      </c>
      <c r="F44" s="26">
        <f>F45</f>
        <v>10242</v>
      </c>
    </row>
    <row r="45" spans="1:6" ht="36.75" customHeight="1">
      <c r="A45" s="35" t="s">
        <v>35</v>
      </c>
      <c r="B45" s="36" t="s">
        <v>516</v>
      </c>
      <c r="C45" s="36" t="s">
        <v>155</v>
      </c>
      <c r="D45" s="37">
        <f>'Приложение 2'!E54</f>
        <v>19226.3</v>
      </c>
      <c r="E45" s="37">
        <f>'Приложение 2'!F54</f>
        <v>10242</v>
      </c>
      <c r="F45" s="37">
        <f>'Приложение 2'!G54</f>
        <v>10242</v>
      </c>
    </row>
    <row r="46" spans="1:6" ht="14.25" customHeight="1">
      <c r="A46" s="27" t="s">
        <v>51</v>
      </c>
      <c r="B46" s="25" t="s">
        <v>517</v>
      </c>
      <c r="C46" s="25"/>
      <c r="D46" s="26">
        <f>D47</f>
        <v>267.6</v>
      </c>
      <c r="E46" s="26">
        <f>E47</f>
        <v>0</v>
      </c>
      <c r="F46" s="26">
        <f>F47</f>
        <v>0</v>
      </c>
    </row>
    <row r="47" spans="1:6" ht="36.75" customHeight="1">
      <c r="A47" s="35" t="s">
        <v>35</v>
      </c>
      <c r="B47" s="36" t="s">
        <v>517</v>
      </c>
      <c r="C47" s="36">
        <v>400</v>
      </c>
      <c r="D47" s="37">
        <f>'Приложение 2'!E56</f>
        <v>267.6</v>
      </c>
      <c r="E47" s="37">
        <f>'Приложение 2'!F56</f>
        <v>0</v>
      </c>
      <c r="F47" s="37">
        <f>'Приложение 2'!G56</f>
        <v>0</v>
      </c>
    </row>
    <row r="48" spans="1:6" ht="39.75" customHeight="1">
      <c r="A48" s="33" t="s">
        <v>156</v>
      </c>
      <c r="B48" s="25" t="s">
        <v>157</v>
      </c>
      <c r="C48" s="25" t="s">
        <v>136</v>
      </c>
      <c r="D48" s="26">
        <f>D49+D51+D53</f>
        <v>40169.8</v>
      </c>
      <c r="E48" s="26">
        <f>E49+E51+E53</f>
        <v>0</v>
      </c>
      <c r="F48" s="26">
        <f>F49+F51+F53</f>
        <v>0</v>
      </c>
    </row>
    <row r="49" spans="1:6" ht="24.75" customHeight="1">
      <c r="A49" s="29" t="s">
        <v>158</v>
      </c>
      <c r="B49" s="30" t="s">
        <v>331</v>
      </c>
      <c r="C49" s="30"/>
      <c r="D49" s="31">
        <f>D50</f>
        <v>38161.3</v>
      </c>
      <c r="E49" s="31">
        <f>E50</f>
        <v>0</v>
      </c>
      <c r="F49" s="31">
        <f>F50</f>
        <v>0</v>
      </c>
    </row>
    <row r="50" spans="1:6" ht="39.75" customHeight="1">
      <c r="A50" s="47" t="s">
        <v>35</v>
      </c>
      <c r="B50" s="42" t="s">
        <v>331</v>
      </c>
      <c r="C50" s="42">
        <v>400</v>
      </c>
      <c r="D50" s="43">
        <f>'Приложение 2'!E59</f>
        <v>38161.3</v>
      </c>
      <c r="E50" s="43">
        <f>'Приложение 2'!F59</f>
        <v>0</v>
      </c>
      <c r="F50" s="43">
        <f>'Приложение 2'!G59</f>
        <v>0</v>
      </c>
    </row>
    <row r="51" spans="1:6" ht="26.25" customHeight="1">
      <c r="A51" s="29" t="s">
        <v>158</v>
      </c>
      <c r="B51" s="30" t="s">
        <v>332</v>
      </c>
      <c r="C51" s="30"/>
      <c r="D51" s="31">
        <f>D52</f>
        <v>1606.8</v>
      </c>
      <c r="E51" s="31">
        <f>E52</f>
        <v>0</v>
      </c>
      <c r="F51" s="31">
        <f>F52</f>
        <v>0</v>
      </c>
    </row>
    <row r="52" spans="1:6" ht="35.25" customHeight="1">
      <c r="A52" s="47" t="s">
        <v>35</v>
      </c>
      <c r="B52" s="42" t="s">
        <v>332</v>
      </c>
      <c r="C52" s="42">
        <v>400</v>
      </c>
      <c r="D52" s="43">
        <f>'Приложение 2'!E61</f>
        <v>1606.8</v>
      </c>
      <c r="E52" s="43">
        <f>'Приложение 2'!F61</f>
        <v>0</v>
      </c>
      <c r="F52" s="43">
        <f>'Приложение 2'!G61</f>
        <v>0</v>
      </c>
    </row>
    <row r="53" spans="1:6" ht="24" customHeight="1">
      <c r="A53" s="27" t="s">
        <v>158</v>
      </c>
      <c r="B53" s="25" t="s">
        <v>159</v>
      </c>
      <c r="C53" s="25" t="s">
        <v>136</v>
      </c>
      <c r="D53" s="26">
        <f>D54</f>
        <v>401.7</v>
      </c>
      <c r="E53" s="26">
        <f>E54</f>
        <v>0</v>
      </c>
      <c r="F53" s="26">
        <f>F54</f>
        <v>0</v>
      </c>
    </row>
    <row r="54" spans="1:6" ht="37.5" customHeight="1">
      <c r="A54" s="35" t="s">
        <v>35</v>
      </c>
      <c r="B54" s="36" t="s">
        <v>159</v>
      </c>
      <c r="C54" s="36" t="s">
        <v>155</v>
      </c>
      <c r="D54" s="37">
        <f>'Приложение 2'!E63</f>
        <v>401.7</v>
      </c>
      <c r="E54" s="37">
        <f>'Приложение 2'!F63</f>
        <v>0</v>
      </c>
      <c r="F54" s="37">
        <f>'Приложение 2'!G63</f>
        <v>0</v>
      </c>
    </row>
    <row r="55" spans="1:6" ht="51.75" customHeight="1">
      <c r="A55" s="38" t="s">
        <v>160</v>
      </c>
      <c r="B55" s="19" t="s">
        <v>161</v>
      </c>
      <c r="C55" s="19" t="s">
        <v>136</v>
      </c>
      <c r="D55" s="21">
        <f>D59+D62+D65+D68+D74+D71+D77+D80+D56</f>
        <v>18792.5</v>
      </c>
      <c r="E55" s="21">
        <f>E59+E62+E65+E68+E74+E71+E77+E80+E56</f>
        <v>9630.6</v>
      </c>
      <c r="F55" s="21">
        <f>F59+F62+F65+F68+F74+F71+F77+F80+F56</f>
        <v>9630.6</v>
      </c>
    </row>
    <row r="56" spans="1:6" ht="28.5" customHeight="1">
      <c r="A56" s="33" t="s">
        <v>488</v>
      </c>
      <c r="B56" s="25" t="s">
        <v>486</v>
      </c>
      <c r="C56" s="25"/>
      <c r="D56" s="26">
        <f aca="true" t="shared" si="4" ref="D56:F57">D57</f>
        <v>520</v>
      </c>
      <c r="E56" s="26">
        <f t="shared" si="4"/>
        <v>0</v>
      </c>
      <c r="F56" s="26">
        <f t="shared" si="4"/>
        <v>0</v>
      </c>
    </row>
    <row r="57" spans="1:6" ht="13.5" customHeight="1">
      <c r="A57" s="27" t="s">
        <v>51</v>
      </c>
      <c r="B57" s="25" t="s">
        <v>487</v>
      </c>
      <c r="C57" s="25"/>
      <c r="D57" s="26">
        <f t="shared" si="4"/>
        <v>520</v>
      </c>
      <c r="E57" s="26">
        <f t="shared" si="4"/>
        <v>0</v>
      </c>
      <c r="F57" s="26">
        <f t="shared" si="4"/>
        <v>0</v>
      </c>
    </row>
    <row r="58" spans="1:6" ht="27" customHeight="1">
      <c r="A58" s="35" t="s">
        <v>149</v>
      </c>
      <c r="B58" s="36" t="s">
        <v>487</v>
      </c>
      <c r="C58" s="36">
        <v>200</v>
      </c>
      <c r="D58" s="37">
        <v>520</v>
      </c>
      <c r="E58" s="37">
        <v>0</v>
      </c>
      <c r="F58" s="37">
        <v>0</v>
      </c>
    </row>
    <row r="59" spans="1:6" ht="28.5" customHeight="1">
      <c r="A59" s="33" t="s">
        <v>330</v>
      </c>
      <c r="B59" s="25" t="s">
        <v>162</v>
      </c>
      <c r="C59" s="25" t="s">
        <v>136</v>
      </c>
      <c r="D59" s="26">
        <f aca="true" t="shared" si="5" ref="D59:F60">D60</f>
        <v>2300</v>
      </c>
      <c r="E59" s="26">
        <f t="shared" si="5"/>
        <v>2000</v>
      </c>
      <c r="F59" s="26">
        <f t="shared" si="5"/>
        <v>2000</v>
      </c>
    </row>
    <row r="60" spans="1:6" ht="14.25" customHeight="1">
      <c r="A60" s="27" t="s">
        <v>51</v>
      </c>
      <c r="B60" s="25" t="s">
        <v>163</v>
      </c>
      <c r="C60" s="25" t="s">
        <v>136</v>
      </c>
      <c r="D60" s="26">
        <f t="shared" si="5"/>
        <v>2300</v>
      </c>
      <c r="E60" s="26">
        <f t="shared" si="5"/>
        <v>2000</v>
      </c>
      <c r="F60" s="26">
        <f t="shared" si="5"/>
        <v>2000</v>
      </c>
    </row>
    <row r="61" spans="1:6" ht="27.75" customHeight="1">
      <c r="A61" s="35" t="s">
        <v>149</v>
      </c>
      <c r="B61" s="36" t="s">
        <v>163</v>
      </c>
      <c r="C61" s="36" t="s">
        <v>26</v>
      </c>
      <c r="D61" s="37">
        <f>'Приложение 2'!E70</f>
        <v>2300</v>
      </c>
      <c r="E61" s="37">
        <f>'Приложение 2'!F70</f>
        <v>2000</v>
      </c>
      <c r="F61" s="37">
        <f>'Приложение 2'!G70</f>
        <v>2000</v>
      </c>
    </row>
    <row r="62" spans="1:6" ht="24">
      <c r="A62" s="33" t="s">
        <v>319</v>
      </c>
      <c r="B62" s="25" t="s">
        <v>518</v>
      </c>
      <c r="C62" s="25" t="s">
        <v>136</v>
      </c>
      <c r="D62" s="26">
        <f aca="true" t="shared" si="6" ref="D62:F63">D63</f>
        <v>685.9</v>
      </c>
      <c r="E62" s="26">
        <f t="shared" si="6"/>
        <v>665.1</v>
      </c>
      <c r="F62" s="26">
        <f t="shared" si="6"/>
        <v>665.1</v>
      </c>
    </row>
    <row r="63" spans="1:6" ht="72.75" customHeight="1">
      <c r="A63" s="27" t="s">
        <v>165</v>
      </c>
      <c r="B63" s="25" t="s">
        <v>519</v>
      </c>
      <c r="C63" s="25" t="s">
        <v>136</v>
      </c>
      <c r="D63" s="26">
        <f t="shared" si="6"/>
        <v>685.9</v>
      </c>
      <c r="E63" s="26">
        <f t="shared" si="6"/>
        <v>665.1</v>
      </c>
      <c r="F63" s="26">
        <f t="shared" si="6"/>
        <v>665.1</v>
      </c>
    </row>
    <row r="64" spans="1:6" ht="24.75" customHeight="1">
      <c r="A64" s="35" t="s">
        <v>149</v>
      </c>
      <c r="B64" s="36" t="s">
        <v>519</v>
      </c>
      <c r="C64" s="36" t="s">
        <v>26</v>
      </c>
      <c r="D64" s="37">
        <f>'Приложение 2'!E73</f>
        <v>685.9</v>
      </c>
      <c r="E64" s="37">
        <f>'Приложение 2'!F73</f>
        <v>665.1</v>
      </c>
      <c r="F64" s="37">
        <f>'Приложение 2'!G73</f>
        <v>665.1</v>
      </c>
    </row>
    <row r="65" spans="1:6" ht="12.75">
      <c r="A65" s="33" t="s">
        <v>168</v>
      </c>
      <c r="B65" s="25" t="s">
        <v>164</v>
      </c>
      <c r="C65" s="25" t="s">
        <v>136</v>
      </c>
      <c r="D65" s="26">
        <f aca="true" t="shared" si="7" ref="D65:F66">D66</f>
        <v>164.5</v>
      </c>
      <c r="E65" s="26">
        <f t="shared" si="7"/>
        <v>0</v>
      </c>
      <c r="F65" s="26">
        <f t="shared" si="7"/>
        <v>0</v>
      </c>
    </row>
    <row r="66" spans="1:6" ht="51" customHeight="1">
      <c r="A66" s="27" t="s">
        <v>440</v>
      </c>
      <c r="B66" s="25" t="s">
        <v>520</v>
      </c>
      <c r="C66" s="25" t="s">
        <v>136</v>
      </c>
      <c r="D66" s="26">
        <f t="shared" si="7"/>
        <v>164.5</v>
      </c>
      <c r="E66" s="26">
        <f t="shared" si="7"/>
        <v>0</v>
      </c>
      <c r="F66" s="26">
        <f t="shared" si="7"/>
        <v>0</v>
      </c>
    </row>
    <row r="67" spans="1:6" ht="15" customHeight="1">
      <c r="A67" s="35" t="s">
        <v>31</v>
      </c>
      <c r="B67" s="25" t="s">
        <v>520</v>
      </c>
      <c r="C67" s="36" t="s">
        <v>2</v>
      </c>
      <c r="D67" s="37">
        <f>'Приложение 2'!E76</f>
        <v>164.5</v>
      </c>
      <c r="E67" s="37">
        <f>'Приложение 2'!F76</f>
        <v>0</v>
      </c>
      <c r="F67" s="37">
        <f>'Приложение 2'!G76</f>
        <v>0</v>
      </c>
    </row>
    <row r="68" spans="1:6" ht="36">
      <c r="A68" s="33" t="s">
        <v>78</v>
      </c>
      <c r="B68" s="25" t="s">
        <v>166</v>
      </c>
      <c r="C68" s="25" t="s">
        <v>136</v>
      </c>
      <c r="D68" s="26">
        <f aca="true" t="shared" si="8" ref="D68:F69">D69</f>
        <v>6730</v>
      </c>
      <c r="E68" s="26">
        <f t="shared" si="8"/>
        <v>6765.5</v>
      </c>
      <c r="F68" s="26">
        <f t="shared" si="8"/>
        <v>6765.5</v>
      </c>
    </row>
    <row r="69" spans="1:6" ht="15.75" customHeight="1">
      <c r="A69" s="27" t="s">
        <v>51</v>
      </c>
      <c r="B69" s="25" t="s">
        <v>167</v>
      </c>
      <c r="C69" s="25" t="s">
        <v>136</v>
      </c>
      <c r="D69" s="26">
        <f t="shared" si="8"/>
        <v>6730</v>
      </c>
      <c r="E69" s="26">
        <f t="shared" si="8"/>
        <v>6765.5</v>
      </c>
      <c r="F69" s="26">
        <f t="shared" si="8"/>
        <v>6765.5</v>
      </c>
    </row>
    <row r="70" spans="1:7" ht="38.25" customHeight="1">
      <c r="A70" s="35" t="s">
        <v>5</v>
      </c>
      <c r="B70" s="36" t="s">
        <v>167</v>
      </c>
      <c r="C70" s="36" t="s">
        <v>14</v>
      </c>
      <c r="D70" s="37">
        <f>'Приложение 2'!E79</f>
        <v>6730</v>
      </c>
      <c r="E70" s="37">
        <f>'Приложение 2'!F79</f>
        <v>6765.5</v>
      </c>
      <c r="F70" s="37">
        <f>'Приложение 2'!G79</f>
        <v>6765.5</v>
      </c>
      <c r="G70" s="3"/>
    </row>
    <row r="71" spans="1:7" ht="27.75" customHeight="1">
      <c r="A71" s="22" t="s">
        <v>364</v>
      </c>
      <c r="B71" s="25" t="s">
        <v>362</v>
      </c>
      <c r="C71" s="36"/>
      <c r="D71" s="37">
        <f aca="true" t="shared" si="9" ref="D71:F72">D72</f>
        <v>8000</v>
      </c>
      <c r="E71" s="37">
        <f t="shared" si="9"/>
        <v>0</v>
      </c>
      <c r="F71" s="37">
        <f t="shared" si="9"/>
        <v>0</v>
      </c>
      <c r="G71" s="3"/>
    </row>
    <row r="72" spans="1:7" ht="15.75" customHeight="1">
      <c r="A72" s="27" t="s">
        <v>51</v>
      </c>
      <c r="B72" s="25" t="s">
        <v>363</v>
      </c>
      <c r="C72" s="36"/>
      <c r="D72" s="37">
        <f t="shared" si="9"/>
        <v>8000</v>
      </c>
      <c r="E72" s="37">
        <f t="shared" si="9"/>
        <v>0</v>
      </c>
      <c r="F72" s="37">
        <f t="shared" si="9"/>
        <v>0</v>
      </c>
      <c r="G72" s="3"/>
    </row>
    <row r="73" spans="1:7" ht="38.25" customHeight="1">
      <c r="A73" s="35" t="s">
        <v>35</v>
      </c>
      <c r="B73" s="25" t="s">
        <v>363</v>
      </c>
      <c r="C73" s="36">
        <v>400</v>
      </c>
      <c r="D73" s="37">
        <f>'Приложение 2'!E82</f>
        <v>8000</v>
      </c>
      <c r="E73" s="37">
        <f>'Приложение 2'!F82</f>
        <v>0</v>
      </c>
      <c r="F73" s="37">
        <f>'Приложение 2'!G82</f>
        <v>0</v>
      </c>
      <c r="G73" s="3"/>
    </row>
    <row r="74" spans="1:6" ht="97.5" customHeight="1">
      <c r="A74" s="33" t="s">
        <v>79</v>
      </c>
      <c r="B74" s="25" t="s">
        <v>169</v>
      </c>
      <c r="C74" s="25" t="s">
        <v>136</v>
      </c>
      <c r="D74" s="26">
        <f aca="true" t="shared" si="10" ref="D74:F75">D75</f>
        <v>70</v>
      </c>
      <c r="E74" s="26">
        <f t="shared" si="10"/>
        <v>100</v>
      </c>
      <c r="F74" s="26">
        <f t="shared" si="10"/>
        <v>100</v>
      </c>
    </row>
    <row r="75" spans="1:6" ht="12.75" customHeight="1">
      <c r="A75" s="27" t="s">
        <v>51</v>
      </c>
      <c r="B75" s="25" t="s">
        <v>170</v>
      </c>
      <c r="C75" s="25" t="s">
        <v>136</v>
      </c>
      <c r="D75" s="26">
        <f t="shared" si="10"/>
        <v>70</v>
      </c>
      <c r="E75" s="26">
        <f t="shared" si="10"/>
        <v>100</v>
      </c>
      <c r="F75" s="26">
        <f t="shared" si="10"/>
        <v>100</v>
      </c>
    </row>
    <row r="76" spans="1:6" ht="23.25" customHeight="1">
      <c r="A76" s="35" t="s">
        <v>149</v>
      </c>
      <c r="B76" s="36" t="s">
        <v>170</v>
      </c>
      <c r="C76" s="36" t="s">
        <v>26</v>
      </c>
      <c r="D76" s="37">
        <f>'Приложение 2'!E85</f>
        <v>70</v>
      </c>
      <c r="E76" s="37">
        <f>'Приложение 2'!F85</f>
        <v>100</v>
      </c>
      <c r="F76" s="37">
        <f>'Приложение 2'!G85</f>
        <v>100</v>
      </c>
    </row>
    <row r="77" spans="1:6" ht="27.75" customHeight="1">
      <c r="A77" s="22" t="s">
        <v>365</v>
      </c>
      <c r="B77" s="25" t="s">
        <v>521</v>
      </c>
      <c r="C77" s="25"/>
      <c r="D77" s="26">
        <f aca="true" t="shared" si="11" ref="D77:F78">D78</f>
        <v>222.1</v>
      </c>
      <c r="E77" s="26">
        <f t="shared" si="11"/>
        <v>0</v>
      </c>
      <c r="F77" s="26">
        <f t="shared" si="11"/>
        <v>0</v>
      </c>
    </row>
    <row r="78" spans="1:6" ht="49.5" customHeight="1">
      <c r="A78" s="24" t="s">
        <v>366</v>
      </c>
      <c r="B78" s="25" t="s">
        <v>522</v>
      </c>
      <c r="C78" s="25"/>
      <c r="D78" s="26">
        <f t="shared" si="11"/>
        <v>222.1</v>
      </c>
      <c r="E78" s="26">
        <f t="shared" si="11"/>
        <v>0</v>
      </c>
      <c r="F78" s="26">
        <f t="shared" si="11"/>
        <v>0</v>
      </c>
    </row>
    <row r="79" spans="1:6" ht="13.5" customHeight="1">
      <c r="A79" s="35" t="s">
        <v>31</v>
      </c>
      <c r="B79" s="25" t="s">
        <v>522</v>
      </c>
      <c r="C79" s="36">
        <v>500</v>
      </c>
      <c r="D79" s="37">
        <f>'Приложение 2'!E88</f>
        <v>222.1</v>
      </c>
      <c r="E79" s="37">
        <f>'Приложение 2'!F88</f>
        <v>0</v>
      </c>
      <c r="F79" s="37">
        <f>'Приложение 2'!G88</f>
        <v>0</v>
      </c>
    </row>
    <row r="80" spans="1:6" ht="30.75" customHeight="1">
      <c r="A80" s="22" t="s">
        <v>367</v>
      </c>
      <c r="B80" s="25" t="s">
        <v>523</v>
      </c>
      <c r="C80" s="36"/>
      <c r="D80" s="37">
        <f aca="true" t="shared" si="12" ref="D80:F81">D81</f>
        <v>100</v>
      </c>
      <c r="E80" s="37">
        <f t="shared" si="12"/>
        <v>100</v>
      </c>
      <c r="F80" s="37">
        <f t="shared" si="12"/>
        <v>100</v>
      </c>
    </row>
    <row r="81" spans="1:6" ht="15.75" customHeight="1">
      <c r="A81" s="24" t="s">
        <v>51</v>
      </c>
      <c r="B81" s="25" t="s">
        <v>524</v>
      </c>
      <c r="C81" s="36"/>
      <c r="D81" s="37">
        <f t="shared" si="12"/>
        <v>100</v>
      </c>
      <c r="E81" s="37">
        <f t="shared" si="12"/>
        <v>100</v>
      </c>
      <c r="F81" s="37">
        <f t="shared" si="12"/>
        <v>100</v>
      </c>
    </row>
    <row r="82" spans="1:6" ht="40.5" customHeight="1">
      <c r="A82" s="35" t="s">
        <v>5</v>
      </c>
      <c r="B82" s="25" t="s">
        <v>524</v>
      </c>
      <c r="C82" s="36">
        <v>600</v>
      </c>
      <c r="D82" s="37">
        <f>'Приложение 2'!E91</f>
        <v>100</v>
      </c>
      <c r="E82" s="37">
        <f>'Приложение 2'!F91</f>
        <v>100</v>
      </c>
      <c r="F82" s="37">
        <f>'Приложение 2'!G91</f>
        <v>100</v>
      </c>
    </row>
    <row r="83" spans="1:6" ht="24">
      <c r="A83" s="38" t="s">
        <v>171</v>
      </c>
      <c r="B83" s="19" t="s">
        <v>172</v>
      </c>
      <c r="C83" s="19" t="s">
        <v>136</v>
      </c>
      <c r="D83" s="21">
        <f>D84+D89</f>
        <v>184716.1</v>
      </c>
      <c r="E83" s="21">
        <f>E84+E89</f>
        <v>0</v>
      </c>
      <c r="F83" s="21">
        <f aca="true" t="shared" si="13" ref="D83:F85">F84</f>
        <v>0</v>
      </c>
    </row>
    <row r="84" spans="1:6" ht="50.25" customHeight="1">
      <c r="A84" s="77" t="s">
        <v>456</v>
      </c>
      <c r="B84" s="25" t="s">
        <v>173</v>
      </c>
      <c r="C84" s="25" t="s">
        <v>136</v>
      </c>
      <c r="D84" s="26">
        <f>D85+D87</f>
        <v>182598.6</v>
      </c>
      <c r="E84" s="26">
        <f t="shared" si="13"/>
        <v>0</v>
      </c>
      <c r="F84" s="26">
        <f t="shared" si="13"/>
        <v>0</v>
      </c>
    </row>
    <row r="85" spans="1:6" ht="36" customHeight="1">
      <c r="A85" s="27" t="s">
        <v>455</v>
      </c>
      <c r="B85" s="25" t="s">
        <v>83</v>
      </c>
      <c r="C85" s="25" t="s">
        <v>136</v>
      </c>
      <c r="D85" s="26">
        <f t="shared" si="13"/>
        <v>181598.6</v>
      </c>
      <c r="E85" s="26">
        <f t="shared" si="13"/>
        <v>0</v>
      </c>
      <c r="F85" s="26">
        <f t="shared" si="13"/>
        <v>0</v>
      </c>
    </row>
    <row r="86" spans="1:6" ht="37.5" customHeight="1">
      <c r="A86" s="35" t="s">
        <v>35</v>
      </c>
      <c r="B86" s="36" t="s">
        <v>83</v>
      </c>
      <c r="C86" s="36" t="s">
        <v>155</v>
      </c>
      <c r="D86" s="37">
        <f>'Приложение 2'!E95</f>
        <v>181598.6</v>
      </c>
      <c r="E86" s="37">
        <f>'Приложение 2'!F95</f>
        <v>0</v>
      </c>
      <c r="F86" s="37">
        <f>'Приложение 2'!G95</f>
        <v>0</v>
      </c>
    </row>
    <row r="87" spans="1:6" ht="15.75" customHeight="1">
      <c r="A87" s="24" t="s">
        <v>51</v>
      </c>
      <c r="B87" s="25" t="s">
        <v>489</v>
      </c>
      <c r="C87" s="25"/>
      <c r="D87" s="26">
        <f>D88</f>
        <v>1000</v>
      </c>
      <c r="E87" s="26">
        <f>E88</f>
        <v>0</v>
      </c>
      <c r="F87" s="26">
        <f>F88</f>
        <v>0</v>
      </c>
    </row>
    <row r="88" spans="1:6" ht="37.5" customHeight="1">
      <c r="A88" s="35" t="s">
        <v>35</v>
      </c>
      <c r="B88" s="36" t="s">
        <v>489</v>
      </c>
      <c r="C88" s="36">
        <v>400</v>
      </c>
      <c r="D88" s="37">
        <v>1000</v>
      </c>
      <c r="E88" s="37">
        <v>0</v>
      </c>
      <c r="F88" s="37">
        <v>0</v>
      </c>
    </row>
    <row r="89" spans="1:6" ht="24.75" customHeight="1">
      <c r="A89" s="27" t="s">
        <v>492</v>
      </c>
      <c r="B89" s="25" t="s">
        <v>490</v>
      </c>
      <c r="C89" s="25"/>
      <c r="D89" s="26">
        <f aca="true" t="shared" si="14" ref="D89:F90">D90</f>
        <v>2117.5</v>
      </c>
      <c r="E89" s="26">
        <f t="shared" si="14"/>
        <v>0</v>
      </c>
      <c r="F89" s="26">
        <f t="shared" si="14"/>
        <v>0</v>
      </c>
    </row>
    <row r="90" spans="1:6" ht="13.5" customHeight="1">
      <c r="A90" s="24" t="s">
        <v>51</v>
      </c>
      <c r="B90" s="25" t="s">
        <v>491</v>
      </c>
      <c r="C90" s="25"/>
      <c r="D90" s="26">
        <f t="shared" si="14"/>
        <v>2117.5</v>
      </c>
      <c r="E90" s="26">
        <f t="shared" si="14"/>
        <v>0</v>
      </c>
      <c r="F90" s="26">
        <f t="shared" si="14"/>
        <v>0</v>
      </c>
    </row>
    <row r="91" spans="1:6" ht="27" customHeight="1">
      <c r="A91" s="35" t="s">
        <v>149</v>
      </c>
      <c r="B91" s="36" t="s">
        <v>491</v>
      </c>
      <c r="C91" s="36">
        <v>200</v>
      </c>
      <c r="D91" s="37">
        <f>'Приложение 2'!E100</f>
        <v>2117.5</v>
      </c>
      <c r="E91" s="37">
        <v>0</v>
      </c>
      <c r="F91" s="37">
        <v>0</v>
      </c>
    </row>
    <row r="92" spans="1:6" ht="40.5" customHeight="1">
      <c r="A92" s="38" t="s">
        <v>33</v>
      </c>
      <c r="B92" s="19" t="s">
        <v>174</v>
      </c>
      <c r="C92" s="19" t="s">
        <v>136</v>
      </c>
      <c r="D92" s="21">
        <f>D93+D101+D104+D107+D110+D114+D117+D120+D123+D127+D130+D133+D137+D140+D144+D147+D150+D153+D156+D160+D163+D172+D176+D185</f>
        <v>1043779.2999999997</v>
      </c>
      <c r="E92" s="21">
        <f>E93+E101+E104+E107+E110+E114+E117+E120+E123+E127+E130+E133+E137+E140+E144+E147+E150+E153+E156+E160+E163+E172+E176+E185</f>
        <v>939546.9</v>
      </c>
      <c r="F92" s="21">
        <f>F93+F101+F104+F107+F110+F114+F117+F120+F123+F127+F130+F133+F137+F140+F144+F147+F150+F153+F156+F160+F163+F172+F176+F185</f>
        <v>943144.2999999999</v>
      </c>
    </row>
    <row r="93" spans="1:6" ht="48.75" customHeight="1">
      <c r="A93" s="33" t="s">
        <v>260</v>
      </c>
      <c r="B93" s="25" t="s">
        <v>261</v>
      </c>
      <c r="C93" s="25" t="s">
        <v>136</v>
      </c>
      <c r="D93" s="26">
        <f>D94+D96+D98</f>
        <v>850772.1</v>
      </c>
      <c r="E93" s="26">
        <f>E94+E96+E98</f>
        <v>810936.5</v>
      </c>
      <c r="F93" s="26">
        <f>F94+F96+F98</f>
        <v>811684.9</v>
      </c>
    </row>
    <row r="94" spans="1:6" ht="27" customHeight="1">
      <c r="A94" s="27" t="s">
        <v>34</v>
      </c>
      <c r="B94" s="25" t="s">
        <v>262</v>
      </c>
      <c r="C94" s="25" t="s">
        <v>136</v>
      </c>
      <c r="D94" s="26">
        <f>D95</f>
        <v>63219.9</v>
      </c>
      <c r="E94" s="26">
        <f>E95</f>
        <v>68300</v>
      </c>
      <c r="F94" s="26">
        <f>F95</f>
        <v>69048.4</v>
      </c>
    </row>
    <row r="95" spans="1:6" ht="36">
      <c r="A95" s="35" t="s">
        <v>5</v>
      </c>
      <c r="B95" s="36" t="s">
        <v>262</v>
      </c>
      <c r="C95" s="36" t="s">
        <v>14</v>
      </c>
      <c r="D95" s="37">
        <f>'Приложение 2'!E393</f>
        <v>63219.9</v>
      </c>
      <c r="E95" s="37">
        <f>'Приложение 2'!F393</f>
        <v>68300</v>
      </c>
      <c r="F95" s="37">
        <f>'Приложение 2'!G393</f>
        <v>69048.4</v>
      </c>
    </row>
    <row r="96" spans="1:6" ht="49.5" customHeight="1">
      <c r="A96" s="27" t="s">
        <v>57</v>
      </c>
      <c r="B96" s="25" t="s">
        <v>263</v>
      </c>
      <c r="C96" s="25" t="s">
        <v>136</v>
      </c>
      <c r="D96" s="26">
        <f>D97</f>
        <v>711563.5</v>
      </c>
      <c r="E96" s="26">
        <f>E97</f>
        <v>673296.8</v>
      </c>
      <c r="F96" s="26">
        <f>F97</f>
        <v>673296.8</v>
      </c>
    </row>
    <row r="97" spans="1:6" ht="36">
      <c r="A97" s="35" t="s">
        <v>5</v>
      </c>
      <c r="B97" s="36" t="s">
        <v>263</v>
      </c>
      <c r="C97" s="36" t="s">
        <v>14</v>
      </c>
      <c r="D97" s="37">
        <f>'Приложение 2'!E395</f>
        <v>711563.5</v>
      </c>
      <c r="E97" s="37">
        <f>'Приложение 2'!F395</f>
        <v>673296.8</v>
      </c>
      <c r="F97" s="37">
        <f>'Приложение 2'!G395</f>
        <v>673296.8</v>
      </c>
    </row>
    <row r="98" spans="1:6" ht="25.5" customHeight="1">
      <c r="A98" s="27" t="s">
        <v>193</v>
      </c>
      <c r="B98" s="25" t="s">
        <v>264</v>
      </c>
      <c r="C98" s="25" t="s">
        <v>136</v>
      </c>
      <c r="D98" s="26">
        <f>D100+D99</f>
        <v>75988.7</v>
      </c>
      <c r="E98" s="26">
        <f>E100+E99</f>
        <v>69339.7</v>
      </c>
      <c r="F98" s="26">
        <f>F100+F99</f>
        <v>69339.7</v>
      </c>
    </row>
    <row r="99" spans="1:6" ht="25.5" customHeight="1">
      <c r="A99" s="35" t="s">
        <v>149</v>
      </c>
      <c r="B99" s="36" t="s">
        <v>264</v>
      </c>
      <c r="C99" s="36">
        <v>200</v>
      </c>
      <c r="D99" s="37">
        <f>'Приложение 2'!E397</f>
        <v>19221.5</v>
      </c>
      <c r="E99" s="37">
        <f>'Приложение 2'!F397</f>
        <v>8000</v>
      </c>
      <c r="F99" s="37">
        <f>'Приложение 2'!G397</f>
        <v>8000</v>
      </c>
    </row>
    <row r="100" spans="1:6" ht="39" customHeight="1">
      <c r="A100" s="35" t="s">
        <v>5</v>
      </c>
      <c r="B100" s="36" t="s">
        <v>264</v>
      </c>
      <c r="C100" s="36" t="s">
        <v>14</v>
      </c>
      <c r="D100" s="37">
        <f>'Приложение 2'!E398</f>
        <v>56767.2</v>
      </c>
      <c r="E100" s="37">
        <f>'Приложение 2'!F398</f>
        <v>61339.7</v>
      </c>
      <c r="F100" s="37">
        <f>'Приложение 2'!G398</f>
        <v>61339.7</v>
      </c>
    </row>
    <row r="101" spans="1:6" ht="85.5" customHeight="1">
      <c r="A101" s="33" t="s">
        <v>58</v>
      </c>
      <c r="B101" s="25" t="s">
        <v>265</v>
      </c>
      <c r="C101" s="25" t="s">
        <v>136</v>
      </c>
      <c r="D101" s="26">
        <f aca="true" t="shared" si="15" ref="D101:F102">D102</f>
        <v>12416.2</v>
      </c>
      <c r="E101" s="26">
        <f t="shared" si="15"/>
        <v>12416.2</v>
      </c>
      <c r="F101" s="26">
        <f t="shared" si="15"/>
        <v>12416.2</v>
      </c>
    </row>
    <row r="102" spans="1:6" ht="73.5" customHeight="1">
      <c r="A102" s="27" t="s">
        <v>4</v>
      </c>
      <c r="B102" s="25" t="s">
        <v>266</v>
      </c>
      <c r="C102" s="25" t="s">
        <v>136</v>
      </c>
      <c r="D102" s="26">
        <f t="shared" si="15"/>
        <v>12416.2</v>
      </c>
      <c r="E102" s="26">
        <f t="shared" si="15"/>
        <v>12416.2</v>
      </c>
      <c r="F102" s="26">
        <f t="shared" si="15"/>
        <v>12416.2</v>
      </c>
    </row>
    <row r="103" spans="1:6" ht="36">
      <c r="A103" s="35" t="s">
        <v>5</v>
      </c>
      <c r="B103" s="36" t="s">
        <v>266</v>
      </c>
      <c r="C103" s="36" t="s">
        <v>14</v>
      </c>
      <c r="D103" s="37">
        <f>'Приложение 2'!E401</f>
        <v>12416.2</v>
      </c>
      <c r="E103" s="37">
        <f>'Приложение 2'!F401</f>
        <v>12416.2</v>
      </c>
      <c r="F103" s="37">
        <f>'Приложение 2'!G401</f>
        <v>12416.2</v>
      </c>
    </row>
    <row r="104" spans="1:9" ht="26.25" customHeight="1">
      <c r="A104" s="33" t="s">
        <v>406</v>
      </c>
      <c r="B104" s="25" t="s">
        <v>175</v>
      </c>
      <c r="C104" s="25" t="s">
        <v>136</v>
      </c>
      <c r="D104" s="26">
        <f aca="true" t="shared" si="16" ref="D104:F105">D105</f>
        <v>2348.9</v>
      </c>
      <c r="E104" s="26">
        <f t="shared" si="16"/>
        <v>2532.9</v>
      </c>
      <c r="F104" s="26">
        <f t="shared" si="16"/>
        <v>2532.9</v>
      </c>
      <c r="G104" s="3"/>
      <c r="H104" s="3"/>
      <c r="I104" s="3"/>
    </row>
    <row r="105" spans="1:6" ht="12.75">
      <c r="A105" s="27" t="s">
        <v>51</v>
      </c>
      <c r="B105" s="25" t="s">
        <v>326</v>
      </c>
      <c r="C105" s="25" t="s">
        <v>136</v>
      </c>
      <c r="D105" s="26">
        <f t="shared" si="16"/>
        <v>2348.9</v>
      </c>
      <c r="E105" s="26">
        <f t="shared" si="16"/>
        <v>2532.9</v>
      </c>
      <c r="F105" s="26">
        <f t="shared" si="16"/>
        <v>2532.9</v>
      </c>
    </row>
    <row r="106" spans="1:6" ht="37.5" customHeight="1">
      <c r="A106" s="35" t="s">
        <v>5</v>
      </c>
      <c r="B106" s="36" t="s">
        <v>326</v>
      </c>
      <c r="C106" s="36">
        <v>600</v>
      </c>
      <c r="D106" s="37">
        <f>'Приложение 2'!E404</f>
        <v>2348.9</v>
      </c>
      <c r="E106" s="37">
        <f>'Приложение 2'!F404</f>
        <v>2532.9</v>
      </c>
      <c r="F106" s="37">
        <f>'Приложение 2'!G404</f>
        <v>2532.9</v>
      </c>
    </row>
    <row r="107" spans="1:6" ht="29.25" customHeight="1">
      <c r="A107" s="33" t="s">
        <v>106</v>
      </c>
      <c r="B107" s="25" t="s">
        <v>407</v>
      </c>
      <c r="C107" s="25" t="s">
        <v>136</v>
      </c>
      <c r="D107" s="26">
        <f aca="true" t="shared" si="17" ref="D107:F108">D108</f>
        <v>580</v>
      </c>
      <c r="E107" s="26">
        <f t="shared" si="17"/>
        <v>330</v>
      </c>
      <c r="F107" s="26">
        <f t="shared" si="17"/>
        <v>330</v>
      </c>
    </row>
    <row r="108" spans="1:6" ht="12.75" customHeight="1">
      <c r="A108" s="27" t="s">
        <v>51</v>
      </c>
      <c r="B108" s="25" t="s">
        <v>408</v>
      </c>
      <c r="C108" s="25" t="s">
        <v>136</v>
      </c>
      <c r="D108" s="26">
        <f t="shared" si="17"/>
        <v>580</v>
      </c>
      <c r="E108" s="26">
        <f t="shared" si="17"/>
        <v>330</v>
      </c>
      <c r="F108" s="26">
        <f t="shared" si="17"/>
        <v>330</v>
      </c>
    </row>
    <row r="109" spans="1:6" ht="36">
      <c r="A109" s="52" t="s">
        <v>5</v>
      </c>
      <c r="B109" s="53" t="s">
        <v>408</v>
      </c>
      <c r="C109" s="53" t="s">
        <v>14</v>
      </c>
      <c r="D109" s="54">
        <f>'Приложение 2'!E407</f>
        <v>580</v>
      </c>
      <c r="E109" s="54">
        <f>'Приложение 2'!F407</f>
        <v>330</v>
      </c>
      <c r="F109" s="54">
        <f>'Приложение 2'!G407</f>
        <v>330</v>
      </c>
    </row>
    <row r="110" spans="1:6" ht="29.25" customHeight="1">
      <c r="A110" s="61" t="s">
        <v>59</v>
      </c>
      <c r="B110" s="30" t="s">
        <v>267</v>
      </c>
      <c r="C110" s="30" t="s">
        <v>136</v>
      </c>
      <c r="D110" s="31">
        <f>D111</f>
        <v>10011.6</v>
      </c>
      <c r="E110" s="31">
        <f>E111</f>
        <v>3817.3</v>
      </c>
      <c r="F110" s="31">
        <f>F111</f>
        <v>4783</v>
      </c>
    </row>
    <row r="111" spans="1:6" ht="12" customHeight="1">
      <c r="A111" s="29" t="s">
        <v>51</v>
      </c>
      <c r="B111" s="30" t="s">
        <v>268</v>
      </c>
      <c r="C111" s="30" t="s">
        <v>136</v>
      </c>
      <c r="D111" s="31">
        <f>D113+D112</f>
        <v>10011.6</v>
      </c>
      <c r="E111" s="31">
        <f>E113+E112</f>
        <v>3817.3</v>
      </c>
      <c r="F111" s="31">
        <f>F113+F112</f>
        <v>4783</v>
      </c>
    </row>
    <row r="112" spans="1:6" ht="27.75" customHeight="1">
      <c r="A112" s="47" t="s">
        <v>149</v>
      </c>
      <c r="B112" s="42" t="s">
        <v>268</v>
      </c>
      <c r="C112" s="42">
        <v>200</v>
      </c>
      <c r="D112" s="89">
        <f>'Приложение 2'!E410</f>
        <v>996.1</v>
      </c>
      <c r="E112" s="89">
        <f>'Приложение 2'!F410</f>
        <v>0</v>
      </c>
      <c r="F112" s="89">
        <f>'Приложение 2'!G410</f>
        <v>0</v>
      </c>
    </row>
    <row r="113" spans="1:6" ht="36">
      <c r="A113" s="47" t="s">
        <v>5</v>
      </c>
      <c r="B113" s="42" t="s">
        <v>268</v>
      </c>
      <c r="C113" s="42" t="s">
        <v>14</v>
      </c>
      <c r="D113" s="43">
        <f>'Приложение 2'!E411</f>
        <v>9015.5</v>
      </c>
      <c r="E113" s="43">
        <f>'Приложение 2'!F411</f>
        <v>3817.3</v>
      </c>
      <c r="F113" s="43">
        <f>'Приложение 2'!G411</f>
        <v>4783</v>
      </c>
    </row>
    <row r="114" spans="1:6" ht="27.75" customHeight="1">
      <c r="A114" s="61" t="s">
        <v>454</v>
      </c>
      <c r="B114" s="30" t="s">
        <v>269</v>
      </c>
      <c r="C114" s="30" t="s">
        <v>136</v>
      </c>
      <c r="D114" s="31">
        <f aca="true" t="shared" si="18" ref="D114:F115">D115</f>
        <v>8285.2</v>
      </c>
      <c r="E114" s="31">
        <f t="shared" si="18"/>
        <v>7446.3</v>
      </c>
      <c r="F114" s="31">
        <f t="shared" si="18"/>
        <v>7446.3</v>
      </c>
    </row>
    <row r="115" spans="1:6" ht="50.25" customHeight="1">
      <c r="A115" s="29" t="s">
        <v>271</v>
      </c>
      <c r="B115" s="30" t="s">
        <v>409</v>
      </c>
      <c r="C115" s="30" t="s">
        <v>136</v>
      </c>
      <c r="D115" s="31">
        <f t="shared" si="18"/>
        <v>8285.2</v>
      </c>
      <c r="E115" s="31">
        <f t="shared" si="18"/>
        <v>7446.3</v>
      </c>
      <c r="F115" s="31">
        <f t="shared" si="18"/>
        <v>7446.3</v>
      </c>
    </row>
    <row r="116" spans="1:6" ht="24.75" customHeight="1">
      <c r="A116" s="47" t="s">
        <v>5</v>
      </c>
      <c r="B116" s="42" t="s">
        <v>409</v>
      </c>
      <c r="C116" s="42" t="s">
        <v>14</v>
      </c>
      <c r="D116" s="43">
        <f>'Приложение 2'!E414</f>
        <v>8285.2</v>
      </c>
      <c r="E116" s="43">
        <f>'Приложение 2'!F414</f>
        <v>7446.3</v>
      </c>
      <c r="F116" s="43">
        <f>'Приложение 2'!G414</f>
        <v>7446.3</v>
      </c>
    </row>
    <row r="117" spans="1:6" ht="51" customHeight="1">
      <c r="A117" s="24" t="s">
        <v>410</v>
      </c>
      <c r="B117" s="25" t="s">
        <v>270</v>
      </c>
      <c r="C117" s="25" t="s">
        <v>136</v>
      </c>
      <c r="D117" s="26">
        <f>D118</f>
        <v>34908.2</v>
      </c>
      <c r="E117" s="26">
        <f aca="true" t="shared" si="19" ref="D117:F118">E118</f>
        <v>34908.2</v>
      </c>
      <c r="F117" s="26">
        <f t="shared" si="19"/>
        <v>35686.7</v>
      </c>
    </row>
    <row r="118" spans="1:6" ht="51.75" customHeight="1">
      <c r="A118" s="24" t="s">
        <v>410</v>
      </c>
      <c r="B118" s="25" t="s">
        <v>467</v>
      </c>
      <c r="C118" s="25"/>
      <c r="D118" s="26">
        <f t="shared" si="19"/>
        <v>34908.2</v>
      </c>
      <c r="E118" s="26">
        <f t="shared" si="19"/>
        <v>34908.2</v>
      </c>
      <c r="F118" s="26">
        <f t="shared" si="19"/>
        <v>35686.7</v>
      </c>
    </row>
    <row r="119" spans="1:6" ht="36">
      <c r="A119" s="35" t="s">
        <v>5</v>
      </c>
      <c r="B119" s="36" t="s">
        <v>467</v>
      </c>
      <c r="C119" s="36">
        <v>600</v>
      </c>
      <c r="D119" s="37">
        <f>'Приложение 2'!E417</f>
        <v>34908.2</v>
      </c>
      <c r="E119" s="37">
        <f>'Приложение 2'!F417</f>
        <v>34908.2</v>
      </c>
      <c r="F119" s="37">
        <f>'Приложение 2'!G417</f>
        <v>35686.7</v>
      </c>
    </row>
    <row r="120" spans="1:6" ht="36" customHeight="1">
      <c r="A120" s="33" t="s">
        <v>64</v>
      </c>
      <c r="B120" s="25" t="s">
        <v>272</v>
      </c>
      <c r="C120" s="25" t="s">
        <v>136</v>
      </c>
      <c r="D120" s="26">
        <f aca="true" t="shared" si="20" ref="D120:F121">D121</f>
        <v>80</v>
      </c>
      <c r="E120" s="26">
        <f t="shared" si="20"/>
        <v>80</v>
      </c>
      <c r="F120" s="26">
        <f t="shared" si="20"/>
        <v>80</v>
      </c>
    </row>
    <row r="121" spans="1:6" ht="15" customHeight="1">
      <c r="A121" s="27" t="s">
        <v>51</v>
      </c>
      <c r="B121" s="25" t="s">
        <v>273</v>
      </c>
      <c r="C121" s="25" t="s">
        <v>136</v>
      </c>
      <c r="D121" s="26">
        <f t="shared" si="20"/>
        <v>80</v>
      </c>
      <c r="E121" s="26">
        <f t="shared" si="20"/>
        <v>80</v>
      </c>
      <c r="F121" s="26">
        <f t="shared" si="20"/>
        <v>80</v>
      </c>
    </row>
    <row r="122" spans="1:6" ht="39.75" customHeight="1">
      <c r="A122" s="35" t="s">
        <v>5</v>
      </c>
      <c r="B122" s="36" t="s">
        <v>273</v>
      </c>
      <c r="C122" s="36">
        <v>600</v>
      </c>
      <c r="D122" s="37">
        <f>'Приложение 2'!E420</f>
        <v>80</v>
      </c>
      <c r="E122" s="37">
        <f>'Приложение 2'!F420</f>
        <v>80</v>
      </c>
      <c r="F122" s="37">
        <f>'Приложение 2'!G420</f>
        <v>80</v>
      </c>
    </row>
    <row r="123" spans="1:6" ht="24.75" customHeight="1">
      <c r="A123" s="33" t="s">
        <v>65</v>
      </c>
      <c r="B123" s="25" t="s">
        <v>274</v>
      </c>
      <c r="C123" s="25" t="s">
        <v>136</v>
      </c>
      <c r="D123" s="26">
        <f>D124</f>
        <v>484</v>
      </c>
      <c r="E123" s="26">
        <f>E124</f>
        <v>834</v>
      </c>
      <c r="F123" s="26">
        <f>F124</f>
        <v>834</v>
      </c>
    </row>
    <row r="124" spans="1:6" ht="12" customHeight="1">
      <c r="A124" s="27" t="s">
        <v>51</v>
      </c>
      <c r="B124" s="25" t="s">
        <v>275</v>
      </c>
      <c r="C124" s="25" t="s">
        <v>136</v>
      </c>
      <c r="D124" s="26">
        <f>D125+D126</f>
        <v>484</v>
      </c>
      <c r="E124" s="26">
        <f>E125+E126</f>
        <v>834</v>
      </c>
      <c r="F124" s="26">
        <f>F125+F126</f>
        <v>834</v>
      </c>
    </row>
    <row r="125" spans="1:6" ht="27.75" customHeight="1">
      <c r="A125" s="35" t="s">
        <v>149</v>
      </c>
      <c r="B125" s="36" t="s">
        <v>275</v>
      </c>
      <c r="C125" s="36" t="s">
        <v>26</v>
      </c>
      <c r="D125" s="37">
        <f>'Приложение 2'!E423</f>
        <v>24</v>
      </c>
      <c r="E125" s="37">
        <f>'Приложение 2'!F423</f>
        <v>24</v>
      </c>
      <c r="F125" s="37">
        <f>'Приложение 2'!G423</f>
        <v>24</v>
      </c>
    </row>
    <row r="126" spans="1:6" ht="36">
      <c r="A126" s="35" t="s">
        <v>5</v>
      </c>
      <c r="B126" s="36" t="s">
        <v>275</v>
      </c>
      <c r="C126" s="36" t="s">
        <v>14</v>
      </c>
      <c r="D126" s="37">
        <f>'Приложение 2'!E424</f>
        <v>460</v>
      </c>
      <c r="E126" s="37">
        <f>'Приложение 2'!F424</f>
        <v>810</v>
      </c>
      <c r="F126" s="37">
        <f>'Приложение 2'!G424</f>
        <v>810</v>
      </c>
    </row>
    <row r="127" spans="1:6" ht="39.75" customHeight="1">
      <c r="A127" s="33" t="s">
        <v>276</v>
      </c>
      <c r="B127" s="25" t="s">
        <v>277</v>
      </c>
      <c r="C127" s="25" t="s">
        <v>136</v>
      </c>
      <c r="D127" s="26">
        <f aca="true" t="shared" si="21" ref="D127:F128">D128</f>
        <v>20</v>
      </c>
      <c r="E127" s="26">
        <f t="shared" si="21"/>
        <v>20</v>
      </c>
      <c r="F127" s="26">
        <f t="shared" si="21"/>
        <v>20</v>
      </c>
    </row>
    <row r="128" spans="1:6" ht="15.75" customHeight="1">
      <c r="A128" s="27" t="s">
        <v>51</v>
      </c>
      <c r="B128" s="25" t="s">
        <v>278</v>
      </c>
      <c r="C128" s="25" t="s">
        <v>136</v>
      </c>
      <c r="D128" s="26">
        <f t="shared" si="21"/>
        <v>20</v>
      </c>
      <c r="E128" s="26">
        <f t="shared" si="21"/>
        <v>20</v>
      </c>
      <c r="F128" s="26">
        <f t="shared" si="21"/>
        <v>20</v>
      </c>
    </row>
    <row r="129" spans="1:6" ht="37.5" customHeight="1">
      <c r="A129" s="35" t="s">
        <v>5</v>
      </c>
      <c r="B129" s="36" t="s">
        <v>278</v>
      </c>
      <c r="C129" s="36">
        <v>600</v>
      </c>
      <c r="D129" s="37">
        <f>'Приложение 2'!E427</f>
        <v>20</v>
      </c>
      <c r="E129" s="37">
        <f>'Приложение 2'!F427</f>
        <v>20</v>
      </c>
      <c r="F129" s="37">
        <f>'Приложение 2'!G427</f>
        <v>20</v>
      </c>
    </row>
    <row r="130" spans="1:6" ht="24">
      <c r="A130" s="33" t="s">
        <v>66</v>
      </c>
      <c r="B130" s="25" t="s">
        <v>279</v>
      </c>
      <c r="C130" s="25" t="s">
        <v>136</v>
      </c>
      <c r="D130" s="26">
        <f aca="true" t="shared" si="22" ref="D130:F131">D131</f>
        <v>80.7</v>
      </c>
      <c r="E130" s="26">
        <f t="shared" si="22"/>
        <v>60</v>
      </c>
      <c r="F130" s="26">
        <f t="shared" si="22"/>
        <v>60</v>
      </c>
    </row>
    <row r="131" spans="1:6" ht="13.5" customHeight="1">
      <c r="A131" s="27" t="s">
        <v>51</v>
      </c>
      <c r="B131" s="25" t="s">
        <v>280</v>
      </c>
      <c r="C131" s="25" t="s">
        <v>136</v>
      </c>
      <c r="D131" s="26">
        <f t="shared" si="22"/>
        <v>80.7</v>
      </c>
      <c r="E131" s="26">
        <f t="shared" si="22"/>
        <v>60</v>
      </c>
      <c r="F131" s="26">
        <f t="shared" si="22"/>
        <v>60</v>
      </c>
    </row>
    <row r="132" spans="1:6" ht="25.5" customHeight="1">
      <c r="A132" s="35" t="s">
        <v>149</v>
      </c>
      <c r="B132" s="36" t="s">
        <v>280</v>
      </c>
      <c r="C132" s="36" t="s">
        <v>26</v>
      </c>
      <c r="D132" s="37">
        <f>'Приложение 2'!E430</f>
        <v>80.7</v>
      </c>
      <c r="E132" s="37">
        <f>'Приложение 2'!F430</f>
        <v>60</v>
      </c>
      <c r="F132" s="37">
        <f>'Приложение 2'!G430</f>
        <v>60</v>
      </c>
    </row>
    <row r="133" spans="1:6" ht="51" customHeight="1">
      <c r="A133" s="33" t="s">
        <v>84</v>
      </c>
      <c r="B133" s="25" t="s">
        <v>281</v>
      </c>
      <c r="C133" s="25" t="s">
        <v>136</v>
      </c>
      <c r="D133" s="26">
        <f>D134</f>
        <v>88.5</v>
      </c>
      <c r="E133" s="26">
        <f>E134</f>
        <v>20</v>
      </c>
      <c r="F133" s="26">
        <f>F134</f>
        <v>20</v>
      </c>
    </row>
    <row r="134" spans="1:6" ht="14.25" customHeight="1">
      <c r="A134" s="27" t="s">
        <v>51</v>
      </c>
      <c r="B134" s="25" t="s">
        <v>282</v>
      </c>
      <c r="C134" s="25" t="s">
        <v>136</v>
      </c>
      <c r="D134" s="26">
        <f>D136+D135</f>
        <v>88.5</v>
      </c>
      <c r="E134" s="26">
        <f>E136+E135</f>
        <v>20</v>
      </c>
      <c r="F134" s="26">
        <f>F136+F135</f>
        <v>20</v>
      </c>
    </row>
    <row r="135" spans="1:6" ht="27.75" customHeight="1">
      <c r="A135" s="35" t="s">
        <v>149</v>
      </c>
      <c r="B135" s="36" t="s">
        <v>282</v>
      </c>
      <c r="C135" s="36" t="s">
        <v>26</v>
      </c>
      <c r="D135" s="37">
        <f>'Приложение 2'!E433</f>
        <v>88.5</v>
      </c>
      <c r="E135" s="37">
        <f>'Приложение 2'!F433</f>
        <v>0</v>
      </c>
      <c r="F135" s="37">
        <f>'Приложение 2'!G433</f>
        <v>0</v>
      </c>
    </row>
    <row r="136" spans="1:6" ht="39" customHeight="1">
      <c r="A136" s="35" t="s">
        <v>5</v>
      </c>
      <c r="B136" s="36" t="s">
        <v>282</v>
      </c>
      <c r="C136" s="36">
        <v>600</v>
      </c>
      <c r="D136" s="37">
        <f>'Приложение 2'!E434</f>
        <v>0</v>
      </c>
      <c r="E136" s="37">
        <f>'Приложение 2'!F434</f>
        <v>20</v>
      </c>
      <c r="F136" s="37">
        <f>'Приложение 2'!G434</f>
        <v>20</v>
      </c>
    </row>
    <row r="137" spans="1:6" ht="53.25" customHeight="1">
      <c r="A137" s="22" t="s">
        <v>411</v>
      </c>
      <c r="B137" s="23" t="s">
        <v>412</v>
      </c>
      <c r="C137" s="23" t="s">
        <v>136</v>
      </c>
      <c r="D137" s="26">
        <f aca="true" t="shared" si="23" ref="D137:F138">D138</f>
        <v>14448.7</v>
      </c>
      <c r="E137" s="26">
        <f t="shared" si="23"/>
        <v>13756.4</v>
      </c>
      <c r="F137" s="26">
        <f t="shared" si="23"/>
        <v>14136.2</v>
      </c>
    </row>
    <row r="138" spans="1:6" ht="50.25" customHeight="1">
      <c r="A138" s="24" t="s">
        <v>529</v>
      </c>
      <c r="B138" s="25" t="s">
        <v>413</v>
      </c>
      <c r="C138" s="25" t="s">
        <v>136</v>
      </c>
      <c r="D138" s="26">
        <f t="shared" si="23"/>
        <v>14448.7</v>
      </c>
      <c r="E138" s="26">
        <f t="shared" si="23"/>
        <v>13756.4</v>
      </c>
      <c r="F138" s="26">
        <f t="shared" si="23"/>
        <v>14136.2</v>
      </c>
    </row>
    <row r="139" spans="1:6" ht="39" customHeight="1">
      <c r="A139" s="35" t="s">
        <v>5</v>
      </c>
      <c r="B139" s="70" t="s">
        <v>413</v>
      </c>
      <c r="C139" s="36" t="s">
        <v>14</v>
      </c>
      <c r="D139" s="37">
        <f>'Приложение 2'!E437</f>
        <v>14448.7</v>
      </c>
      <c r="E139" s="37">
        <f>'Приложение 2'!F437</f>
        <v>13756.4</v>
      </c>
      <c r="F139" s="37">
        <f>'Приложение 2'!G437</f>
        <v>14136.2</v>
      </c>
    </row>
    <row r="140" spans="1:6" ht="17.25" customHeight="1">
      <c r="A140" s="33" t="s">
        <v>104</v>
      </c>
      <c r="B140" s="25" t="s">
        <v>176</v>
      </c>
      <c r="C140" s="25" t="s">
        <v>136</v>
      </c>
      <c r="D140" s="26">
        <f>D141</f>
        <v>100</v>
      </c>
      <c r="E140" s="26">
        <f>E141</f>
        <v>50</v>
      </c>
      <c r="F140" s="26">
        <f>F141</f>
        <v>50</v>
      </c>
    </row>
    <row r="141" spans="1:6" ht="17.25" customHeight="1">
      <c r="A141" s="27" t="s">
        <v>51</v>
      </c>
      <c r="B141" s="25" t="s">
        <v>177</v>
      </c>
      <c r="C141" s="25" t="s">
        <v>136</v>
      </c>
      <c r="D141" s="26">
        <f>D142+D143</f>
        <v>100</v>
      </c>
      <c r="E141" s="26">
        <f>E142+E143</f>
        <v>50</v>
      </c>
      <c r="F141" s="26">
        <f>F142+F143</f>
        <v>50</v>
      </c>
    </row>
    <row r="142" spans="1:6" ht="27" customHeight="1">
      <c r="A142" s="35" t="s">
        <v>149</v>
      </c>
      <c r="B142" s="25" t="s">
        <v>177</v>
      </c>
      <c r="C142" s="25">
        <v>200</v>
      </c>
      <c r="D142" s="26">
        <f>'Приложение 2'!E440</f>
        <v>88.5</v>
      </c>
      <c r="E142" s="26">
        <f>'Приложение 2'!F440</f>
        <v>0</v>
      </c>
      <c r="F142" s="26">
        <f>'Приложение 2'!G440</f>
        <v>0</v>
      </c>
    </row>
    <row r="143" spans="1:6" ht="39" customHeight="1">
      <c r="A143" s="35" t="s">
        <v>5</v>
      </c>
      <c r="B143" s="36" t="s">
        <v>177</v>
      </c>
      <c r="C143" s="36" t="s">
        <v>14</v>
      </c>
      <c r="D143" s="37">
        <f>'Приложение 2'!E441</f>
        <v>11.5</v>
      </c>
      <c r="E143" s="37">
        <f>'Приложение 2'!F441</f>
        <v>50</v>
      </c>
      <c r="F143" s="37">
        <f>'Приложение 2'!G441</f>
        <v>50</v>
      </c>
    </row>
    <row r="144" spans="1:6" ht="24">
      <c r="A144" s="33" t="s">
        <v>124</v>
      </c>
      <c r="B144" s="25" t="s">
        <v>283</v>
      </c>
      <c r="C144" s="25" t="s">
        <v>136</v>
      </c>
      <c r="D144" s="26">
        <f aca="true" t="shared" si="24" ref="D144:F145">D145</f>
        <v>10</v>
      </c>
      <c r="E144" s="26">
        <f t="shared" si="24"/>
        <v>10</v>
      </c>
      <c r="F144" s="26">
        <f t="shared" si="24"/>
        <v>10</v>
      </c>
    </row>
    <row r="145" spans="1:6" ht="15" customHeight="1">
      <c r="A145" s="27" t="s">
        <v>51</v>
      </c>
      <c r="B145" s="25" t="s">
        <v>284</v>
      </c>
      <c r="C145" s="25" t="s">
        <v>136</v>
      </c>
      <c r="D145" s="26">
        <f t="shared" si="24"/>
        <v>10</v>
      </c>
      <c r="E145" s="26">
        <f t="shared" si="24"/>
        <v>10</v>
      </c>
      <c r="F145" s="26">
        <f t="shared" si="24"/>
        <v>10</v>
      </c>
    </row>
    <row r="146" spans="1:6" ht="39" customHeight="1">
      <c r="A146" s="35" t="s">
        <v>5</v>
      </c>
      <c r="B146" s="36" t="s">
        <v>284</v>
      </c>
      <c r="C146" s="36">
        <v>600</v>
      </c>
      <c r="D146" s="37">
        <f>'Приложение 2'!E444</f>
        <v>10</v>
      </c>
      <c r="E146" s="37">
        <f>'Приложение 2'!F444</f>
        <v>10</v>
      </c>
      <c r="F146" s="37">
        <f>'Приложение 2'!G444</f>
        <v>10</v>
      </c>
    </row>
    <row r="147" spans="1:6" ht="39.75" customHeight="1">
      <c r="A147" s="33" t="s">
        <v>126</v>
      </c>
      <c r="B147" s="25" t="s">
        <v>285</v>
      </c>
      <c r="C147" s="25" t="s">
        <v>136</v>
      </c>
      <c r="D147" s="26">
        <f aca="true" t="shared" si="25" ref="D147:F148">D148</f>
        <v>220</v>
      </c>
      <c r="E147" s="26">
        <f t="shared" si="25"/>
        <v>180</v>
      </c>
      <c r="F147" s="26">
        <f t="shared" si="25"/>
        <v>180</v>
      </c>
    </row>
    <row r="148" spans="1:6" ht="16.5" customHeight="1">
      <c r="A148" s="27" t="s">
        <v>51</v>
      </c>
      <c r="B148" s="25" t="s">
        <v>286</v>
      </c>
      <c r="C148" s="25" t="s">
        <v>136</v>
      </c>
      <c r="D148" s="26">
        <f t="shared" si="25"/>
        <v>220</v>
      </c>
      <c r="E148" s="26">
        <f t="shared" si="25"/>
        <v>180</v>
      </c>
      <c r="F148" s="26">
        <f t="shared" si="25"/>
        <v>180</v>
      </c>
    </row>
    <row r="149" spans="1:6" ht="40.5" customHeight="1">
      <c r="A149" s="35" t="s">
        <v>5</v>
      </c>
      <c r="B149" s="36" t="s">
        <v>286</v>
      </c>
      <c r="C149" s="36">
        <v>600</v>
      </c>
      <c r="D149" s="37">
        <f>'Приложение 2'!E447+'Приложение 2'!E272</f>
        <v>220</v>
      </c>
      <c r="E149" s="37">
        <f>'Приложение 2'!F447+'Приложение 2'!F272</f>
        <v>180</v>
      </c>
      <c r="F149" s="37">
        <f>'Приложение 2'!G447+'Приложение 2'!G272</f>
        <v>180</v>
      </c>
    </row>
    <row r="150" spans="1:6" ht="28.5" customHeight="1">
      <c r="A150" s="33" t="s">
        <v>60</v>
      </c>
      <c r="B150" s="25" t="s">
        <v>287</v>
      </c>
      <c r="C150" s="25" t="s">
        <v>136</v>
      </c>
      <c r="D150" s="26">
        <f aca="true" t="shared" si="26" ref="D150:F151">D151</f>
        <v>1589</v>
      </c>
      <c r="E150" s="26">
        <f t="shared" si="26"/>
        <v>1589</v>
      </c>
      <c r="F150" s="26">
        <f t="shared" si="26"/>
        <v>1589</v>
      </c>
    </row>
    <row r="151" spans="1:6" ht="24.75" customHeight="1">
      <c r="A151" s="27" t="s">
        <v>324</v>
      </c>
      <c r="B151" s="25" t="s">
        <v>73</v>
      </c>
      <c r="C151" s="25" t="s">
        <v>136</v>
      </c>
      <c r="D151" s="26">
        <f t="shared" si="26"/>
        <v>1589</v>
      </c>
      <c r="E151" s="26">
        <f t="shared" si="26"/>
        <v>1589</v>
      </c>
      <c r="F151" s="26">
        <f t="shared" si="26"/>
        <v>1589</v>
      </c>
    </row>
    <row r="152" spans="1:6" ht="36">
      <c r="A152" s="35" t="s">
        <v>5</v>
      </c>
      <c r="B152" s="36" t="s">
        <v>73</v>
      </c>
      <c r="C152" s="36" t="s">
        <v>14</v>
      </c>
      <c r="D152" s="37">
        <f>'Приложение 2'!E450</f>
        <v>1589</v>
      </c>
      <c r="E152" s="37">
        <f>'Приложение 2'!F450</f>
        <v>1589</v>
      </c>
      <c r="F152" s="37">
        <f>'Приложение 2'!G450</f>
        <v>1589</v>
      </c>
    </row>
    <row r="153" spans="1:6" ht="51.75" customHeight="1">
      <c r="A153" s="33" t="s">
        <v>39</v>
      </c>
      <c r="B153" s="25" t="s">
        <v>288</v>
      </c>
      <c r="C153" s="25" t="s">
        <v>136</v>
      </c>
      <c r="D153" s="26">
        <f aca="true" t="shared" si="27" ref="D153:F154">D154</f>
        <v>930</v>
      </c>
      <c r="E153" s="26">
        <f t="shared" si="27"/>
        <v>800</v>
      </c>
      <c r="F153" s="26">
        <f t="shared" si="27"/>
        <v>800</v>
      </c>
    </row>
    <row r="154" spans="1:6" ht="14.25" customHeight="1">
      <c r="A154" s="27" t="s">
        <v>51</v>
      </c>
      <c r="B154" s="25" t="s">
        <v>289</v>
      </c>
      <c r="C154" s="25" t="s">
        <v>136</v>
      </c>
      <c r="D154" s="26">
        <f t="shared" si="27"/>
        <v>930</v>
      </c>
      <c r="E154" s="26">
        <f t="shared" si="27"/>
        <v>800</v>
      </c>
      <c r="F154" s="26">
        <f t="shared" si="27"/>
        <v>800</v>
      </c>
    </row>
    <row r="155" spans="1:6" ht="36">
      <c r="A155" s="35" t="s">
        <v>5</v>
      </c>
      <c r="B155" s="36" t="s">
        <v>289</v>
      </c>
      <c r="C155" s="36" t="s">
        <v>14</v>
      </c>
      <c r="D155" s="37">
        <f>'Приложение 2'!E453</f>
        <v>930</v>
      </c>
      <c r="E155" s="37">
        <f>'Приложение 2'!F453</f>
        <v>800</v>
      </c>
      <c r="F155" s="37">
        <f>'Приложение 2'!G453</f>
        <v>800</v>
      </c>
    </row>
    <row r="156" spans="1:6" ht="64.5" customHeight="1">
      <c r="A156" s="33" t="s">
        <v>125</v>
      </c>
      <c r="B156" s="25" t="s">
        <v>290</v>
      </c>
      <c r="C156" s="25" t="s">
        <v>136</v>
      </c>
      <c r="D156" s="26">
        <f>D157</f>
        <v>200</v>
      </c>
      <c r="E156" s="26">
        <f>E157</f>
        <v>400</v>
      </c>
      <c r="F156" s="26">
        <f>F157</f>
        <v>400</v>
      </c>
    </row>
    <row r="157" spans="1:6" ht="16.5" customHeight="1">
      <c r="A157" s="27" t="s">
        <v>51</v>
      </c>
      <c r="B157" s="25" t="s">
        <v>368</v>
      </c>
      <c r="C157" s="25" t="s">
        <v>136</v>
      </c>
      <c r="D157" s="26">
        <f>D159+D158</f>
        <v>200</v>
      </c>
      <c r="E157" s="26">
        <f>E159+E158</f>
        <v>400</v>
      </c>
      <c r="F157" s="26">
        <f>F159+F158</f>
        <v>400</v>
      </c>
    </row>
    <row r="158" spans="1:6" ht="27" customHeight="1">
      <c r="A158" s="35" t="s">
        <v>149</v>
      </c>
      <c r="B158" s="36" t="s">
        <v>368</v>
      </c>
      <c r="C158" s="36">
        <v>200</v>
      </c>
      <c r="D158" s="37">
        <f>'Приложение 2'!E104</f>
        <v>0</v>
      </c>
      <c r="E158" s="37">
        <f>'Приложение 2'!F104</f>
        <v>50</v>
      </c>
      <c r="F158" s="37">
        <f>'Приложение 2'!G104</f>
        <v>50</v>
      </c>
    </row>
    <row r="159" spans="1:6" ht="39" customHeight="1">
      <c r="A159" s="35" t="s">
        <v>5</v>
      </c>
      <c r="B159" s="36" t="s">
        <v>368</v>
      </c>
      <c r="C159" s="36">
        <v>600</v>
      </c>
      <c r="D159" s="37">
        <f>'Приложение 2'!E456</f>
        <v>200</v>
      </c>
      <c r="E159" s="37">
        <f>'Приложение 2'!F456</f>
        <v>350</v>
      </c>
      <c r="F159" s="37">
        <f>'Приложение 2'!G456</f>
        <v>350</v>
      </c>
    </row>
    <row r="160" spans="1:6" ht="38.25" customHeight="1">
      <c r="A160" s="27" t="s">
        <v>105</v>
      </c>
      <c r="B160" s="25" t="s">
        <v>414</v>
      </c>
      <c r="C160" s="25" t="s">
        <v>136</v>
      </c>
      <c r="D160" s="26">
        <f aca="true" t="shared" si="28" ref="D160:F161">D161</f>
        <v>150</v>
      </c>
      <c r="E160" s="26">
        <f t="shared" si="28"/>
        <v>150</v>
      </c>
      <c r="F160" s="26">
        <f t="shared" si="28"/>
        <v>150</v>
      </c>
    </row>
    <row r="161" spans="1:6" ht="15" customHeight="1">
      <c r="A161" s="27" t="s">
        <v>51</v>
      </c>
      <c r="B161" s="25" t="s">
        <v>415</v>
      </c>
      <c r="C161" s="25" t="s">
        <v>136</v>
      </c>
      <c r="D161" s="26">
        <f t="shared" si="28"/>
        <v>150</v>
      </c>
      <c r="E161" s="26">
        <f t="shared" si="28"/>
        <v>150</v>
      </c>
      <c r="F161" s="26">
        <f t="shared" si="28"/>
        <v>150</v>
      </c>
    </row>
    <row r="162" spans="1:6" ht="37.5" customHeight="1">
      <c r="A162" s="35" t="s">
        <v>5</v>
      </c>
      <c r="B162" s="36" t="s">
        <v>415</v>
      </c>
      <c r="C162" s="36">
        <v>600</v>
      </c>
      <c r="D162" s="37">
        <f>'Приложение 2'!E459</f>
        <v>150</v>
      </c>
      <c r="E162" s="37">
        <f>'Приложение 2'!F459</f>
        <v>150</v>
      </c>
      <c r="F162" s="37">
        <f>'Приложение 2'!G459</f>
        <v>150</v>
      </c>
    </row>
    <row r="163" spans="1:6" ht="37.5" customHeight="1">
      <c r="A163" s="22" t="s">
        <v>417</v>
      </c>
      <c r="B163" s="25" t="s">
        <v>416</v>
      </c>
      <c r="C163" s="25"/>
      <c r="D163" s="26">
        <f>D166+D170+D164+D168</f>
        <v>49794.2</v>
      </c>
      <c r="E163" s="26">
        <f>E166+E170+E164+E168</f>
        <v>11244.7</v>
      </c>
      <c r="F163" s="26">
        <f>F166+F170+F164+F168</f>
        <v>10972</v>
      </c>
    </row>
    <row r="164" spans="1:6" ht="37.5" customHeight="1">
      <c r="A164" s="24" t="s">
        <v>299</v>
      </c>
      <c r="B164" s="25" t="s">
        <v>537</v>
      </c>
      <c r="C164" s="25"/>
      <c r="D164" s="26">
        <f>D165</f>
        <v>24438.2</v>
      </c>
      <c r="E164" s="26">
        <f>E165</f>
        <v>0</v>
      </c>
      <c r="F164" s="26">
        <f>F165</f>
        <v>0</v>
      </c>
    </row>
    <row r="165" spans="1:6" ht="37.5" customHeight="1">
      <c r="A165" s="35" t="s">
        <v>5</v>
      </c>
      <c r="B165" s="36" t="s">
        <v>537</v>
      </c>
      <c r="C165" s="36">
        <v>600</v>
      </c>
      <c r="D165" s="37">
        <f>'Приложение 2'!E462</f>
        <v>24438.2</v>
      </c>
      <c r="E165" s="37">
        <f>'Приложение 2'!F462</f>
        <v>0</v>
      </c>
      <c r="F165" s="37">
        <f>'Приложение 2'!G462</f>
        <v>0</v>
      </c>
    </row>
    <row r="166" spans="1:6" ht="37.5" customHeight="1">
      <c r="A166" s="24" t="s">
        <v>299</v>
      </c>
      <c r="B166" s="25" t="s">
        <v>419</v>
      </c>
      <c r="C166" s="25"/>
      <c r="D166" s="26">
        <f>D167</f>
        <v>17431.6</v>
      </c>
      <c r="E166" s="26">
        <f>E167</f>
        <v>11244.7</v>
      </c>
      <c r="F166" s="26">
        <f>F167</f>
        <v>10972</v>
      </c>
    </row>
    <row r="167" spans="1:6" ht="37.5" customHeight="1">
      <c r="A167" s="35" t="s">
        <v>5</v>
      </c>
      <c r="B167" s="36" t="s">
        <v>419</v>
      </c>
      <c r="C167" s="36">
        <v>600</v>
      </c>
      <c r="D167" s="37">
        <f>'Приложение 2'!E464</f>
        <v>17431.6</v>
      </c>
      <c r="E167" s="37">
        <f>'Приложение 2'!F464</f>
        <v>11244.7</v>
      </c>
      <c r="F167" s="37">
        <f>'Приложение 2'!G464</f>
        <v>10972</v>
      </c>
    </row>
    <row r="168" spans="1:6" ht="37.5" customHeight="1">
      <c r="A168" s="24" t="s">
        <v>299</v>
      </c>
      <c r="B168" s="25" t="s">
        <v>552</v>
      </c>
      <c r="C168" s="25"/>
      <c r="D168" s="26">
        <f>D169</f>
        <v>5815.8</v>
      </c>
      <c r="E168" s="26">
        <f>E169</f>
        <v>0</v>
      </c>
      <c r="F168" s="26">
        <f>F169</f>
        <v>0</v>
      </c>
    </row>
    <row r="169" spans="1:6" ht="37.5" customHeight="1">
      <c r="A169" s="35" t="s">
        <v>5</v>
      </c>
      <c r="B169" s="36" t="s">
        <v>552</v>
      </c>
      <c r="C169" s="36">
        <v>600</v>
      </c>
      <c r="D169" s="37">
        <f>'Приложение 2'!E466</f>
        <v>5815.8</v>
      </c>
      <c r="E169" s="37">
        <v>0</v>
      </c>
      <c r="F169" s="37">
        <v>0</v>
      </c>
    </row>
    <row r="170" spans="1:6" ht="37.5" customHeight="1">
      <c r="A170" s="24" t="s">
        <v>418</v>
      </c>
      <c r="B170" s="25" t="s">
        <v>420</v>
      </c>
      <c r="C170" s="25"/>
      <c r="D170" s="37">
        <f>D171</f>
        <v>2108.6</v>
      </c>
      <c r="E170" s="37">
        <f>E171</f>
        <v>0</v>
      </c>
      <c r="F170" s="37">
        <f>F171</f>
        <v>0</v>
      </c>
    </row>
    <row r="171" spans="1:6" ht="37.5" customHeight="1">
      <c r="A171" s="35" t="s">
        <v>5</v>
      </c>
      <c r="B171" s="36" t="s">
        <v>420</v>
      </c>
      <c r="C171" s="36">
        <v>600</v>
      </c>
      <c r="D171" s="37">
        <f>'Приложение 2'!E468</f>
        <v>2108.6</v>
      </c>
      <c r="E171" s="37">
        <f>'Приложение 2'!F468</f>
        <v>0</v>
      </c>
      <c r="F171" s="37">
        <f>'Приложение 2'!G468</f>
        <v>0</v>
      </c>
    </row>
    <row r="172" spans="1:6" ht="23.25" customHeight="1">
      <c r="A172" s="33" t="s">
        <v>89</v>
      </c>
      <c r="B172" s="25" t="s">
        <v>369</v>
      </c>
      <c r="C172" s="36"/>
      <c r="D172" s="26">
        <f>D173</f>
        <v>12430</v>
      </c>
      <c r="E172" s="26">
        <f>E173</f>
        <v>0</v>
      </c>
      <c r="F172" s="26">
        <f>F173</f>
        <v>0</v>
      </c>
    </row>
    <row r="173" spans="1:6" ht="15" customHeight="1">
      <c r="A173" s="27" t="s">
        <v>51</v>
      </c>
      <c r="B173" s="25" t="s">
        <v>370</v>
      </c>
      <c r="C173" s="36"/>
      <c r="D173" s="26">
        <f>D175+D174</f>
        <v>12430</v>
      </c>
      <c r="E173" s="26">
        <f>E175+E174</f>
        <v>0</v>
      </c>
      <c r="F173" s="26">
        <f>F175+F174</f>
        <v>0</v>
      </c>
    </row>
    <row r="174" spans="1:6" ht="15" customHeight="1">
      <c r="A174" s="35" t="s">
        <v>149</v>
      </c>
      <c r="B174" s="36" t="s">
        <v>370</v>
      </c>
      <c r="C174" s="36">
        <v>200</v>
      </c>
      <c r="D174" s="26">
        <f>'Приложение 2'!E107</f>
        <v>430</v>
      </c>
      <c r="E174" s="26">
        <f>'Приложение 2'!F107</f>
        <v>0</v>
      </c>
      <c r="F174" s="26">
        <f>'Приложение 2'!G107</f>
        <v>0</v>
      </c>
    </row>
    <row r="175" spans="1:6" ht="37.5" customHeight="1">
      <c r="A175" s="35" t="s">
        <v>35</v>
      </c>
      <c r="B175" s="36" t="s">
        <v>370</v>
      </c>
      <c r="C175" s="36">
        <v>400</v>
      </c>
      <c r="D175" s="37">
        <f>'Приложение 2'!E108</f>
        <v>12000</v>
      </c>
      <c r="E175" s="37">
        <f>'Приложение 2'!F108</f>
        <v>0</v>
      </c>
      <c r="F175" s="37">
        <f>'Приложение 2'!G108</f>
        <v>0</v>
      </c>
    </row>
    <row r="176" spans="1:6" ht="28.5" customHeight="1">
      <c r="A176" s="22" t="s">
        <v>61</v>
      </c>
      <c r="B176" s="36" t="s">
        <v>421</v>
      </c>
      <c r="C176" s="36"/>
      <c r="D176" s="37">
        <f>D177+D182</f>
        <v>41939.2</v>
      </c>
      <c r="E176" s="37">
        <f>E177+E182</f>
        <v>36996.899999999994</v>
      </c>
      <c r="F176" s="37">
        <f>F177+F182</f>
        <v>38963.1</v>
      </c>
    </row>
    <row r="177" spans="1:6" ht="37.5" customHeight="1">
      <c r="A177" s="24" t="s">
        <v>21</v>
      </c>
      <c r="B177" s="36" t="s">
        <v>422</v>
      </c>
      <c r="C177" s="25"/>
      <c r="D177" s="26">
        <f>D178+D179+D181+D180</f>
        <v>22541.7</v>
      </c>
      <c r="E177" s="26">
        <f>E178+E179+E181+E180</f>
        <v>18671.1</v>
      </c>
      <c r="F177" s="26">
        <f>F178+F179+F181+F180</f>
        <v>20131.8</v>
      </c>
    </row>
    <row r="178" spans="1:6" ht="37.5" customHeight="1">
      <c r="A178" s="35" t="s">
        <v>11</v>
      </c>
      <c r="B178" s="36" t="s">
        <v>422</v>
      </c>
      <c r="C178" s="36">
        <v>100</v>
      </c>
      <c r="D178" s="37">
        <f>'Приложение 2'!E471</f>
        <v>20060.7</v>
      </c>
      <c r="E178" s="37">
        <f>'Приложение 2'!F471</f>
        <v>17457.5</v>
      </c>
      <c r="F178" s="37">
        <f>'Приложение 2'!G471</f>
        <v>17794.7</v>
      </c>
    </row>
    <row r="179" spans="1:6" ht="25.5" customHeight="1">
      <c r="A179" s="35" t="s">
        <v>149</v>
      </c>
      <c r="B179" s="36" t="s">
        <v>422</v>
      </c>
      <c r="C179" s="36">
        <v>200</v>
      </c>
      <c r="D179" s="37">
        <f>'Приложение 2'!E472</f>
        <v>2119.6</v>
      </c>
      <c r="E179" s="37">
        <f>'Приложение 2'!F472</f>
        <v>1196.1</v>
      </c>
      <c r="F179" s="37">
        <f>'Приложение 2'!G472</f>
        <v>2319.6</v>
      </c>
    </row>
    <row r="180" spans="1:6" ht="25.5" customHeight="1">
      <c r="A180" s="35" t="s">
        <v>44</v>
      </c>
      <c r="B180" s="36" t="s">
        <v>422</v>
      </c>
      <c r="C180" s="36">
        <v>300</v>
      </c>
      <c r="D180" s="37">
        <f>'Приложение 2'!E473</f>
        <v>343.9</v>
      </c>
      <c r="E180" s="37">
        <f>'Приложение 2'!F473</f>
        <v>0</v>
      </c>
      <c r="F180" s="37">
        <f>'Приложение 2'!G473</f>
        <v>0</v>
      </c>
    </row>
    <row r="181" spans="1:6" ht="12.75" customHeight="1">
      <c r="A181" s="35" t="s">
        <v>1</v>
      </c>
      <c r="B181" s="36" t="s">
        <v>422</v>
      </c>
      <c r="C181" s="36">
        <v>800</v>
      </c>
      <c r="D181" s="37">
        <f>'Приложение 2'!E474</f>
        <v>17.5</v>
      </c>
      <c r="E181" s="37">
        <f>'Приложение 2'!F474</f>
        <v>17.5</v>
      </c>
      <c r="F181" s="37">
        <f>'Приложение 2'!G474</f>
        <v>17.5</v>
      </c>
    </row>
    <row r="182" spans="1:6" ht="38.25" customHeight="1">
      <c r="A182" s="24" t="s">
        <v>40</v>
      </c>
      <c r="B182" s="25" t="s">
        <v>423</v>
      </c>
      <c r="C182" s="25"/>
      <c r="D182" s="26">
        <f>D183+D184</f>
        <v>19397.5</v>
      </c>
      <c r="E182" s="26">
        <f>E183+E184</f>
        <v>18325.8</v>
      </c>
      <c r="F182" s="26">
        <f>F183+F184</f>
        <v>18831.3</v>
      </c>
    </row>
    <row r="183" spans="1:6" ht="62.25" customHeight="1">
      <c r="A183" s="35" t="s">
        <v>11</v>
      </c>
      <c r="B183" s="36" t="s">
        <v>423</v>
      </c>
      <c r="C183" s="36">
        <v>100</v>
      </c>
      <c r="D183" s="37">
        <f>'Приложение 2'!E476</f>
        <v>18177.3</v>
      </c>
      <c r="E183" s="37">
        <f>'Приложение 2'!F476</f>
        <v>17671.8</v>
      </c>
      <c r="F183" s="37">
        <f>'Приложение 2'!G476</f>
        <v>17804.2</v>
      </c>
    </row>
    <row r="184" spans="1:6" ht="26.25" customHeight="1">
      <c r="A184" s="35" t="s">
        <v>149</v>
      </c>
      <c r="B184" s="36" t="s">
        <v>423</v>
      </c>
      <c r="C184" s="36">
        <v>200</v>
      </c>
      <c r="D184" s="37">
        <f>'Приложение 2'!E477</f>
        <v>1220.2</v>
      </c>
      <c r="E184" s="37">
        <f>'Приложение 2'!F477</f>
        <v>654</v>
      </c>
      <c r="F184" s="37">
        <f>'Приложение 2'!G477</f>
        <v>1027.1</v>
      </c>
    </row>
    <row r="185" spans="1:6" ht="27.75" customHeight="1">
      <c r="A185" s="33" t="s">
        <v>291</v>
      </c>
      <c r="B185" s="25" t="s">
        <v>292</v>
      </c>
      <c r="C185" s="25" t="s">
        <v>136</v>
      </c>
      <c r="D185" s="26">
        <f>D186+D188</f>
        <v>1892.8</v>
      </c>
      <c r="E185" s="26">
        <f>E186+E188</f>
        <v>968.5</v>
      </c>
      <c r="F185" s="26">
        <f>F186+F188</f>
        <v>0</v>
      </c>
    </row>
    <row r="186" spans="1:6" ht="36.75" customHeight="1">
      <c r="A186" s="27" t="s">
        <v>293</v>
      </c>
      <c r="B186" s="25" t="s">
        <v>294</v>
      </c>
      <c r="C186" s="25" t="s">
        <v>136</v>
      </c>
      <c r="D186" s="26">
        <f>D187</f>
        <v>1892.8</v>
      </c>
      <c r="E186" s="26">
        <f>E187</f>
        <v>0</v>
      </c>
      <c r="F186" s="26">
        <f>F187</f>
        <v>0</v>
      </c>
    </row>
    <row r="187" spans="1:6" ht="37.5" customHeight="1">
      <c r="A187" s="35" t="s">
        <v>5</v>
      </c>
      <c r="B187" s="36" t="s">
        <v>294</v>
      </c>
      <c r="C187" s="36" t="s">
        <v>14</v>
      </c>
      <c r="D187" s="37">
        <f>'Приложение 2'!E480</f>
        <v>1892.8</v>
      </c>
      <c r="E187" s="37">
        <f>'Приложение 2'!F480</f>
        <v>0</v>
      </c>
      <c r="F187" s="37">
        <f>'Приложение 2'!G480</f>
        <v>0</v>
      </c>
    </row>
    <row r="188" spans="1:6" ht="37.5" customHeight="1">
      <c r="A188" s="27" t="s">
        <v>293</v>
      </c>
      <c r="B188" s="25" t="s">
        <v>353</v>
      </c>
      <c r="C188" s="25" t="s">
        <v>136</v>
      </c>
      <c r="D188" s="26">
        <f>D189</f>
        <v>0</v>
      </c>
      <c r="E188" s="26">
        <f>E189</f>
        <v>968.5</v>
      </c>
      <c r="F188" s="26">
        <f>F189</f>
        <v>0</v>
      </c>
    </row>
    <row r="189" spans="1:6" ht="37.5" customHeight="1">
      <c r="A189" s="35" t="s">
        <v>5</v>
      </c>
      <c r="B189" s="36" t="s">
        <v>353</v>
      </c>
      <c r="C189" s="36" t="s">
        <v>14</v>
      </c>
      <c r="D189" s="37">
        <f>'Приложение 2'!E482</f>
        <v>0</v>
      </c>
      <c r="E189" s="37">
        <f>'Приложение 2'!F482</f>
        <v>968.5</v>
      </c>
      <c r="F189" s="37">
        <f>'Приложение 2'!G482</f>
        <v>0</v>
      </c>
    </row>
    <row r="190" spans="1:6" ht="36.75" customHeight="1">
      <c r="A190" s="38" t="s">
        <v>46</v>
      </c>
      <c r="B190" s="19" t="s">
        <v>226</v>
      </c>
      <c r="C190" s="19" t="s">
        <v>136</v>
      </c>
      <c r="D190" s="21">
        <f>D191+D201+D204+D209+D212+D219+D222+D226+D231+D234+D240+D247+D252+D198</f>
        <v>193015.00000000003</v>
      </c>
      <c r="E190" s="21">
        <f>E191+E201+E204+E209+E212+E219+E222+E226+E231+E234+E240+E247+E252+E198</f>
        <v>176556.30000000002</v>
      </c>
      <c r="F190" s="21">
        <f>F191+F201+F204+F209+F212+F219+F222+F226+F231+F234+F240+F247+F252+F198</f>
        <v>177799.7</v>
      </c>
    </row>
    <row r="191" spans="1:6" ht="36" customHeight="1">
      <c r="A191" s="33" t="s">
        <v>54</v>
      </c>
      <c r="B191" s="25" t="s">
        <v>227</v>
      </c>
      <c r="C191" s="25" t="s">
        <v>136</v>
      </c>
      <c r="D191" s="26">
        <f>D192+D194+D196</f>
        <v>2752</v>
      </c>
      <c r="E191" s="26">
        <f>E192+E194+E196</f>
        <v>0</v>
      </c>
      <c r="F191" s="26">
        <f>F192+F194+F196</f>
        <v>0</v>
      </c>
    </row>
    <row r="192" spans="1:6" ht="13.5" customHeight="1">
      <c r="A192" s="27" t="s">
        <v>51</v>
      </c>
      <c r="B192" s="25" t="s">
        <v>321</v>
      </c>
      <c r="C192" s="25" t="s">
        <v>136</v>
      </c>
      <c r="D192" s="26">
        <f>D193</f>
        <v>1563.6</v>
      </c>
      <c r="E192" s="26">
        <f>E193</f>
        <v>0</v>
      </c>
      <c r="F192" s="26">
        <f>F193</f>
        <v>0</v>
      </c>
    </row>
    <row r="193" spans="1:6" ht="39" customHeight="1">
      <c r="A193" s="35" t="s">
        <v>5</v>
      </c>
      <c r="B193" s="36" t="s">
        <v>321</v>
      </c>
      <c r="C193" s="36" t="s">
        <v>14</v>
      </c>
      <c r="D193" s="37">
        <f>'Приложение 2'!E276</f>
        <v>1563.6</v>
      </c>
      <c r="E193" s="37">
        <f>'Приложение 2'!F276</f>
        <v>0</v>
      </c>
      <c r="F193" s="37">
        <f>'Приложение 2'!G276</f>
        <v>0</v>
      </c>
    </row>
    <row r="194" spans="1:6" ht="27" customHeight="1">
      <c r="A194" s="27" t="s">
        <v>101</v>
      </c>
      <c r="B194" s="25" t="s">
        <v>102</v>
      </c>
      <c r="C194" s="25" t="s">
        <v>136</v>
      </c>
      <c r="D194" s="26">
        <f>D195</f>
        <v>1088.4</v>
      </c>
      <c r="E194" s="26">
        <f>E195</f>
        <v>0</v>
      </c>
      <c r="F194" s="26">
        <f>F195</f>
        <v>0</v>
      </c>
    </row>
    <row r="195" spans="1:6" ht="36" customHeight="1">
      <c r="A195" s="35" t="s">
        <v>5</v>
      </c>
      <c r="B195" s="36" t="s">
        <v>102</v>
      </c>
      <c r="C195" s="36" t="s">
        <v>14</v>
      </c>
      <c r="D195" s="37">
        <f>'Приложение 2'!E278</f>
        <v>1088.4</v>
      </c>
      <c r="E195" s="37">
        <f>'Приложение 2'!F278</f>
        <v>0</v>
      </c>
      <c r="F195" s="37">
        <f>'Приложение 2'!G278</f>
        <v>0</v>
      </c>
    </row>
    <row r="196" spans="1:6" ht="27.75" customHeight="1">
      <c r="A196" s="27" t="s">
        <v>101</v>
      </c>
      <c r="B196" s="25" t="s">
        <v>432</v>
      </c>
      <c r="C196" s="25"/>
      <c r="D196" s="26">
        <f>D197</f>
        <v>100</v>
      </c>
      <c r="E196" s="26">
        <f>E197</f>
        <v>0</v>
      </c>
      <c r="F196" s="26">
        <f>F197</f>
        <v>0</v>
      </c>
    </row>
    <row r="197" spans="1:6" ht="36" customHeight="1">
      <c r="A197" s="35" t="s">
        <v>5</v>
      </c>
      <c r="B197" s="36" t="s">
        <v>432</v>
      </c>
      <c r="C197" s="36">
        <v>600</v>
      </c>
      <c r="D197" s="75">
        <f>'Приложение 2'!E280</f>
        <v>100</v>
      </c>
      <c r="E197" s="75">
        <f>'Приложение 2'!F280</f>
        <v>0</v>
      </c>
      <c r="F197" s="75">
        <f>'Приложение 2'!G280</f>
        <v>0</v>
      </c>
    </row>
    <row r="198" spans="1:6" ht="31.5" customHeight="1">
      <c r="A198" s="61" t="s">
        <v>495</v>
      </c>
      <c r="B198" s="36" t="s">
        <v>493</v>
      </c>
      <c r="C198" s="36"/>
      <c r="D198" s="37">
        <f aca="true" t="shared" si="29" ref="D198:F199">D199</f>
        <v>3495</v>
      </c>
      <c r="E198" s="37">
        <f t="shared" si="29"/>
        <v>0</v>
      </c>
      <c r="F198" s="37">
        <f t="shared" si="29"/>
        <v>0</v>
      </c>
    </row>
    <row r="199" spans="1:6" ht="17.25" customHeight="1">
      <c r="A199" s="27" t="s">
        <v>51</v>
      </c>
      <c r="B199" s="36" t="s">
        <v>494</v>
      </c>
      <c r="C199" s="36"/>
      <c r="D199" s="37">
        <f t="shared" si="29"/>
        <v>3495</v>
      </c>
      <c r="E199" s="37">
        <f t="shared" si="29"/>
        <v>0</v>
      </c>
      <c r="F199" s="37">
        <f t="shared" si="29"/>
        <v>0</v>
      </c>
    </row>
    <row r="200" spans="1:6" ht="36.75" customHeight="1">
      <c r="A200" s="35" t="s">
        <v>35</v>
      </c>
      <c r="B200" s="36" t="s">
        <v>494</v>
      </c>
      <c r="C200" s="36">
        <v>400</v>
      </c>
      <c r="D200" s="37">
        <f>'Приложение 2'!E112</f>
        <v>3495</v>
      </c>
      <c r="E200" s="37">
        <f>'Приложение 2'!F112</f>
        <v>0</v>
      </c>
      <c r="F200" s="37">
        <f>'Приложение 2'!G112</f>
        <v>0</v>
      </c>
    </row>
    <row r="201" spans="1:6" ht="24">
      <c r="A201" s="33" t="s">
        <v>72</v>
      </c>
      <c r="B201" s="25" t="s">
        <v>228</v>
      </c>
      <c r="C201" s="25" t="s">
        <v>136</v>
      </c>
      <c r="D201" s="26">
        <f aca="true" t="shared" si="30" ref="D201:F202">D202</f>
        <v>347</v>
      </c>
      <c r="E201" s="26">
        <f t="shared" si="30"/>
        <v>347</v>
      </c>
      <c r="F201" s="26">
        <f t="shared" si="30"/>
        <v>347</v>
      </c>
    </row>
    <row r="202" spans="1:9" ht="12.75">
      <c r="A202" s="27" t="s">
        <v>51</v>
      </c>
      <c r="B202" s="25" t="s">
        <v>388</v>
      </c>
      <c r="C202" s="25" t="s">
        <v>136</v>
      </c>
      <c r="D202" s="26">
        <f t="shared" si="30"/>
        <v>347</v>
      </c>
      <c r="E202" s="26">
        <f t="shared" si="30"/>
        <v>347</v>
      </c>
      <c r="F202" s="26">
        <f t="shared" si="30"/>
        <v>347</v>
      </c>
      <c r="G202" s="3"/>
      <c r="H202" s="3"/>
      <c r="I202" s="3"/>
    </row>
    <row r="203" spans="1:6" ht="36">
      <c r="A203" s="35" t="s">
        <v>5</v>
      </c>
      <c r="B203" s="36" t="s">
        <v>388</v>
      </c>
      <c r="C203" s="36" t="s">
        <v>14</v>
      </c>
      <c r="D203" s="37">
        <f>'Приложение 2'!E283</f>
        <v>347</v>
      </c>
      <c r="E203" s="37">
        <f>'Приложение 2'!F283</f>
        <v>347</v>
      </c>
      <c r="F203" s="37">
        <f>'Приложение 2'!G283</f>
        <v>347</v>
      </c>
    </row>
    <row r="204" spans="1:6" ht="12.75">
      <c r="A204" s="33" t="s">
        <v>82</v>
      </c>
      <c r="B204" s="25" t="s">
        <v>229</v>
      </c>
      <c r="C204" s="25" t="s">
        <v>136</v>
      </c>
      <c r="D204" s="26">
        <f>D205+D207</f>
        <v>14406.800000000001</v>
      </c>
      <c r="E204" s="26">
        <f>E205+E207</f>
        <v>14550</v>
      </c>
      <c r="F204" s="26">
        <f>F205+F207</f>
        <v>14825.9</v>
      </c>
    </row>
    <row r="205" spans="1:6" ht="15.75" customHeight="1">
      <c r="A205" s="27" t="s">
        <v>51</v>
      </c>
      <c r="B205" s="25" t="s">
        <v>230</v>
      </c>
      <c r="C205" s="25" t="s">
        <v>136</v>
      </c>
      <c r="D205" s="26">
        <f>D206</f>
        <v>14203.6</v>
      </c>
      <c r="E205" s="26">
        <f>E206</f>
        <v>14550</v>
      </c>
      <c r="F205" s="26">
        <f>F206</f>
        <v>14825.9</v>
      </c>
    </row>
    <row r="206" spans="1:6" ht="37.5" customHeight="1">
      <c r="A206" s="35" t="s">
        <v>5</v>
      </c>
      <c r="B206" s="36" t="s">
        <v>230</v>
      </c>
      <c r="C206" s="36" t="s">
        <v>14</v>
      </c>
      <c r="D206" s="37">
        <f>'Приложение 2'!E286</f>
        <v>14203.6</v>
      </c>
      <c r="E206" s="37">
        <f>'Приложение 2'!F286</f>
        <v>14550</v>
      </c>
      <c r="F206" s="37">
        <f>'Приложение 2'!G286</f>
        <v>14825.9</v>
      </c>
    </row>
    <row r="207" spans="1:6" ht="15.75" customHeight="1">
      <c r="A207" s="27" t="s">
        <v>88</v>
      </c>
      <c r="B207" s="25" t="s">
        <v>461</v>
      </c>
      <c r="C207" s="25" t="s">
        <v>136</v>
      </c>
      <c r="D207" s="37">
        <f>D208</f>
        <v>203.2</v>
      </c>
      <c r="E207" s="37">
        <f>E208</f>
        <v>0</v>
      </c>
      <c r="F207" s="37">
        <f>F208</f>
        <v>0</v>
      </c>
    </row>
    <row r="208" spans="1:6" ht="37.5" customHeight="1">
      <c r="A208" s="35" t="s">
        <v>5</v>
      </c>
      <c r="B208" s="36" t="s">
        <v>461</v>
      </c>
      <c r="C208" s="36" t="s">
        <v>14</v>
      </c>
      <c r="D208" s="37">
        <f>'Приложение 2'!E288</f>
        <v>203.2</v>
      </c>
      <c r="E208" s="37">
        <f>'Приложение 2'!F288</f>
        <v>0</v>
      </c>
      <c r="F208" s="37">
        <f>'Приложение 2'!G288</f>
        <v>0</v>
      </c>
    </row>
    <row r="209" spans="1:6" ht="17.25" customHeight="1">
      <c r="A209" s="22" t="s">
        <v>389</v>
      </c>
      <c r="B209" s="25" t="s">
        <v>231</v>
      </c>
      <c r="C209" s="25" t="s">
        <v>136</v>
      </c>
      <c r="D209" s="26">
        <f aca="true" t="shared" si="31" ref="D209:F210">D210</f>
        <v>2990</v>
      </c>
      <c r="E209" s="26">
        <f t="shared" si="31"/>
        <v>3020</v>
      </c>
      <c r="F209" s="26">
        <f t="shared" si="31"/>
        <v>3317.5</v>
      </c>
    </row>
    <row r="210" spans="1:6" ht="12.75">
      <c r="A210" s="27" t="s">
        <v>51</v>
      </c>
      <c r="B210" s="25" t="s">
        <v>322</v>
      </c>
      <c r="C210" s="25" t="s">
        <v>136</v>
      </c>
      <c r="D210" s="26">
        <f t="shared" si="31"/>
        <v>2990</v>
      </c>
      <c r="E210" s="26">
        <f t="shared" si="31"/>
        <v>3020</v>
      </c>
      <c r="F210" s="26">
        <f t="shared" si="31"/>
        <v>3317.5</v>
      </c>
    </row>
    <row r="211" spans="1:6" ht="38.25" customHeight="1">
      <c r="A211" s="35" t="s">
        <v>5</v>
      </c>
      <c r="B211" s="36" t="s">
        <v>322</v>
      </c>
      <c r="C211" s="36" t="s">
        <v>14</v>
      </c>
      <c r="D211" s="37">
        <f>'Приложение 2'!E291</f>
        <v>2990</v>
      </c>
      <c r="E211" s="37">
        <f>'Приложение 2'!F291</f>
        <v>3020</v>
      </c>
      <c r="F211" s="37">
        <f>'Приложение 2'!G291</f>
        <v>3317.5</v>
      </c>
    </row>
    <row r="212" spans="1:6" ht="36">
      <c r="A212" s="22" t="s">
        <v>390</v>
      </c>
      <c r="B212" s="23" t="s">
        <v>344</v>
      </c>
      <c r="C212" s="23" t="s">
        <v>136</v>
      </c>
      <c r="D212" s="26">
        <f>D213+D215+D217</f>
        <v>16440.600000000002</v>
      </c>
      <c r="E212" s="26">
        <f>E213+E215+E217</f>
        <v>16328.7</v>
      </c>
      <c r="F212" s="26">
        <f>F213+F215+F217</f>
        <v>16328.7</v>
      </c>
    </row>
    <row r="213" spans="1:6" ht="14.25" customHeight="1">
      <c r="A213" s="24" t="s">
        <v>51</v>
      </c>
      <c r="B213" s="25" t="s">
        <v>345</v>
      </c>
      <c r="C213" s="25" t="s">
        <v>136</v>
      </c>
      <c r="D213" s="26">
        <f>D214</f>
        <v>828.4</v>
      </c>
      <c r="E213" s="26">
        <f>E214</f>
        <v>422</v>
      </c>
      <c r="F213" s="26">
        <f>F214</f>
        <v>422</v>
      </c>
    </row>
    <row r="214" spans="1:6" ht="36">
      <c r="A214" s="35" t="s">
        <v>5</v>
      </c>
      <c r="B214" s="70" t="s">
        <v>345</v>
      </c>
      <c r="C214" s="36" t="s">
        <v>14</v>
      </c>
      <c r="D214" s="37">
        <f>'Приложение 2'!E294</f>
        <v>828.4</v>
      </c>
      <c r="E214" s="37">
        <f>'Приложение 2'!F294</f>
        <v>422</v>
      </c>
      <c r="F214" s="37">
        <f>'Приложение 2'!G294</f>
        <v>422</v>
      </c>
    </row>
    <row r="215" spans="1:6" ht="24">
      <c r="A215" s="24" t="s">
        <v>101</v>
      </c>
      <c r="B215" s="25" t="s">
        <v>391</v>
      </c>
      <c r="C215" s="25" t="s">
        <v>136</v>
      </c>
      <c r="D215" s="26">
        <f>D216</f>
        <v>114.5</v>
      </c>
      <c r="E215" s="26">
        <f>E216</f>
        <v>0</v>
      </c>
      <c r="F215" s="26">
        <f>F216</f>
        <v>0</v>
      </c>
    </row>
    <row r="216" spans="1:6" ht="36">
      <c r="A216" s="35" t="s">
        <v>5</v>
      </c>
      <c r="B216" s="70" t="s">
        <v>391</v>
      </c>
      <c r="C216" s="36" t="s">
        <v>14</v>
      </c>
      <c r="D216" s="37">
        <f>'Приложение 2'!E296</f>
        <v>114.5</v>
      </c>
      <c r="E216" s="37">
        <f>'Приложение 2'!F296</f>
        <v>0</v>
      </c>
      <c r="F216" s="37">
        <f>'Приложение 2'!G296</f>
        <v>0</v>
      </c>
    </row>
    <row r="217" spans="1:6" ht="24">
      <c r="A217" s="24" t="s">
        <v>193</v>
      </c>
      <c r="B217" s="25" t="s">
        <v>392</v>
      </c>
      <c r="C217" s="25" t="s">
        <v>136</v>
      </c>
      <c r="D217" s="26">
        <f>D218</f>
        <v>15497.7</v>
      </c>
      <c r="E217" s="26">
        <f>E218</f>
        <v>15906.7</v>
      </c>
      <c r="F217" s="26">
        <f>F218</f>
        <v>15906.7</v>
      </c>
    </row>
    <row r="218" spans="1:6" ht="36">
      <c r="A218" s="35" t="s">
        <v>5</v>
      </c>
      <c r="B218" s="70" t="s">
        <v>392</v>
      </c>
      <c r="C218" s="36" t="s">
        <v>14</v>
      </c>
      <c r="D218" s="37">
        <f>'Приложение 2'!E298</f>
        <v>15497.7</v>
      </c>
      <c r="E218" s="37">
        <f>'Приложение 2'!F298</f>
        <v>15906.7</v>
      </c>
      <c r="F218" s="37">
        <f>'Приложение 2'!G298</f>
        <v>15906.7</v>
      </c>
    </row>
    <row r="219" spans="1:6" ht="17.25" customHeight="1">
      <c r="A219" s="22" t="s">
        <v>393</v>
      </c>
      <c r="B219" s="25" t="s">
        <v>232</v>
      </c>
      <c r="C219" s="25" t="s">
        <v>136</v>
      </c>
      <c r="D219" s="26">
        <f aca="true" t="shared" si="32" ref="D219:F220">D220</f>
        <v>35511.8</v>
      </c>
      <c r="E219" s="26">
        <f t="shared" si="32"/>
        <v>37010</v>
      </c>
      <c r="F219" s="26">
        <f t="shared" si="32"/>
        <v>37500</v>
      </c>
    </row>
    <row r="220" spans="1:6" ht="12" customHeight="1">
      <c r="A220" s="27" t="s">
        <v>51</v>
      </c>
      <c r="B220" s="25" t="s">
        <v>233</v>
      </c>
      <c r="C220" s="25" t="s">
        <v>136</v>
      </c>
      <c r="D220" s="26">
        <f t="shared" si="32"/>
        <v>35511.8</v>
      </c>
      <c r="E220" s="26">
        <f t="shared" si="32"/>
        <v>37010</v>
      </c>
      <c r="F220" s="26">
        <f t="shared" si="32"/>
        <v>37500</v>
      </c>
    </row>
    <row r="221" spans="1:6" ht="36">
      <c r="A221" s="35" t="s">
        <v>5</v>
      </c>
      <c r="B221" s="36" t="s">
        <v>233</v>
      </c>
      <c r="C221" s="36" t="s">
        <v>14</v>
      </c>
      <c r="D221" s="37">
        <f>'Приложение 2'!E301</f>
        <v>35511.8</v>
      </c>
      <c r="E221" s="37">
        <f>'Приложение 2'!F301</f>
        <v>37010</v>
      </c>
      <c r="F221" s="37">
        <f>'Приложение 2'!G301</f>
        <v>37500</v>
      </c>
    </row>
    <row r="222" spans="1:6" ht="27" customHeight="1">
      <c r="A222" s="33" t="s">
        <v>98</v>
      </c>
      <c r="B222" s="25" t="s">
        <v>234</v>
      </c>
      <c r="C222" s="25" t="s">
        <v>136</v>
      </c>
      <c r="D222" s="26">
        <f>D223</f>
        <v>1081</v>
      </c>
      <c r="E222" s="26">
        <f>E223</f>
        <v>674</v>
      </c>
      <c r="F222" s="26">
        <f>F223</f>
        <v>854</v>
      </c>
    </row>
    <row r="223" spans="1:6" ht="12.75" customHeight="1">
      <c r="A223" s="27" t="s">
        <v>51</v>
      </c>
      <c r="B223" s="25" t="s">
        <v>235</v>
      </c>
      <c r="C223" s="25" t="s">
        <v>136</v>
      </c>
      <c r="D223" s="26">
        <f>D225+D224</f>
        <v>1081</v>
      </c>
      <c r="E223" s="26">
        <f>E225+E224</f>
        <v>674</v>
      </c>
      <c r="F223" s="26">
        <f>F225+F224</f>
        <v>854</v>
      </c>
    </row>
    <row r="224" spans="1:6" ht="26.25" customHeight="1">
      <c r="A224" s="35" t="s">
        <v>149</v>
      </c>
      <c r="B224" s="36" t="s">
        <v>235</v>
      </c>
      <c r="C224" s="36">
        <v>200</v>
      </c>
      <c r="D224" s="37">
        <f>'Приложение 2'!E304</f>
        <v>150</v>
      </c>
      <c r="E224" s="37">
        <f>'Приложение 2'!F304</f>
        <v>100</v>
      </c>
      <c r="F224" s="37">
        <f>'Приложение 2'!G304</f>
        <v>100</v>
      </c>
    </row>
    <row r="225" spans="1:6" ht="36">
      <c r="A225" s="35" t="s">
        <v>5</v>
      </c>
      <c r="B225" s="36" t="s">
        <v>235</v>
      </c>
      <c r="C225" s="36" t="s">
        <v>14</v>
      </c>
      <c r="D225" s="37">
        <f>'Приложение 2'!E305</f>
        <v>931</v>
      </c>
      <c r="E225" s="37">
        <f>'Приложение 2'!F305</f>
        <v>574</v>
      </c>
      <c r="F225" s="37">
        <f>'Приложение 2'!G305</f>
        <v>754</v>
      </c>
    </row>
    <row r="226" spans="1:6" ht="36">
      <c r="A226" s="22" t="s">
        <v>397</v>
      </c>
      <c r="B226" s="25" t="s">
        <v>394</v>
      </c>
      <c r="C226" s="25" t="s">
        <v>136</v>
      </c>
      <c r="D226" s="26">
        <f>D229+D227</f>
        <v>2501.2</v>
      </c>
      <c r="E226" s="26">
        <f>E229</f>
        <v>0</v>
      </c>
      <c r="F226" s="26">
        <f>F229</f>
        <v>0</v>
      </c>
    </row>
    <row r="227" spans="1:6" ht="36">
      <c r="A227" s="27" t="s">
        <v>350</v>
      </c>
      <c r="B227" s="25" t="s">
        <v>395</v>
      </c>
      <c r="C227" s="25"/>
      <c r="D227" s="26">
        <f>D228</f>
        <v>2167.2</v>
      </c>
      <c r="E227" s="26">
        <f>E228</f>
        <v>0</v>
      </c>
      <c r="F227" s="26">
        <f>F228</f>
        <v>0</v>
      </c>
    </row>
    <row r="228" spans="1:6" ht="36" customHeight="1">
      <c r="A228" s="35" t="s">
        <v>5</v>
      </c>
      <c r="B228" s="36" t="s">
        <v>395</v>
      </c>
      <c r="C228" s="36">
        <v>600</v>
      </c>
      <c r="D228" s="37">
        <f>'Приложение 2'!E308</f>
        <v>2167.2</v>
      </c>
      <c r="E228" s="37">
        <v>0</v>
      </c>
      <c r="F228" s="37">
        <v>0</v>
      </c>
    </row>
    <row r="229" spans="1:6" ht="48.75" customHeight="1">
      <c r="A229" s="27" t="s">
        <v>97</v>
      </c>
      <c r="B229" s="25" t="s">
        <v>396</v>
      </c>
      <c r="C229" s="25" t="s">
        <v>136</v>
      </c>
      <c r="D229" s="26">
        <f>D230</f>
        <v>334</v>
      </c>
      <c r="E229" s="26">
        <f>E230</f>
        <v>0</v>
      </c>
      <c r="F229" s="26">
        <f>F230</f>
        <v>0</v>
      </c>
    </row>
    <row r="230" spans="1:6" ht="36">
      <c r="A230" s="35" t="s">
        <v>5</v>
      </c>
      <c r="B230" s="36" t="s">
        <v>396</v>
      </c>
      <c r="C230" s="36" t="s">
        <v>14</v>
      </c>
      <c r="D230" s="37">
        <f>'Приложение 2'!E310</f>
        <v>334</v>
      </c>
      <c r="E230" s="37">
        <f>'Приложение 2'!F310</f>
        <v>0</v>
      </c>
      <c r="F230" s="37">
        <f>'Приложение 2'!G310</f>
        <v>0</v>
      </c>
    </row>
    <row r="231" spans="1:6" ht="29.25" customHeight="1">
      <c r="A231" s="33" t="s">
        <v>436</v>
      </c>
      <c r="B231" s="23" t="s">
        <v>236</v>
      </c>
      <c r="C231" s="23" t="s">
        <v>136</v>
      </c>
      <c r="D231" s="37">
        <f aca="true" t="shared" si="33" ref="D231:F232">D232</f>
        <v>13664.9</v>
      </c>
      <c r="E231" s="37">
        <f t="shared" si="33"/>
        <v>13670</v>
      </c>
      <c r="F231" s="37">
        <f t="shared" si="33"/>
        <v>13670</v>
      </c>
    </row>
    <row r="232" spans="1:6" ht="14.25" customHeight="1">
      <c r="A232" s="27" t="s">
        <v>51</v>
      </c>
      <c r="B232" s="25" t="s">
        <v>237</v>
      </c>
      <c r="C232" s="25" t="s">
        <v>136</v>
      </c>
      <c r="D232" s="37">
        <f t="shared" si="33"/>
        <v>13664.9</v>
      </c>
      <c r="E232" s="37">
        <f t="shared" si="33"/>
        <v>13670</v>
      </c>
      <c r="F232" s="37">
        <f t="shared" si="33"/>
        <v>13670</v>
      </c>
    </row>
    <row r="233" spans="1:6" ht="36">
      <c r="A233" s="35" t="s">
        <v>5</v>
      </c>
      <c r="B233" s="70" t="s">
        <v>237</v>
      </c>
      <c r="C233" s="36" t="s">
        <v>14</v>
      </c>
      <c r="D233" s="37">
        <f>'Приложение 2'!E313</f>
        <v>13664.9</v>
      </c>
      <c r="E233" s="37">
        <f>'Приложение 2'!F313</f>
        <v>13670</v>
      </c>
      <c r="F233" s="37">
        <f>'Приложение 2'!G313</f>
        <v>13670</v>
      </c>
    </row>
    <row r="234" spans="1:6" ht="36">
      <c r="A234" s="33" t="s">
        <v>93</v>
      </c>
      <c r="B234" s="25" t="s">
        <v>238</v>
      </c>
      <c r="C234" s="25" t="s">
        <v>136</v>
      </c>
      <c r="D234" s="26">
        <f>D235+D238</f>
        <v>65437.2</v>
      </c>
      <c r="E234" s="26">
        <f>E235+E238</f>
        <v>59842.799999999996</v>
      </c>
      <c r="F234" s="26">
        <f>F235+F238</f>
        <v>59842.799999999996</v>
      </c>
    </row>
    <row r="235" spans="1:6" ht="48">
      <c r="A235" s="66" t="s">
        <v>351</v>
      </c>
      <c r="B235" s="25" t="s">
        <v>398</v>
      </c>
      <c r="C235" s="25" t="s">
        <v>136</v>
      </c>
      <c r="D235" s="26">
        <f>D236+D237</f>
        <v>61163.899999999994</v>
      </c>
      <c r="E235" s="26">
        <f>E236+E237</f>
        <v>56074.6</v>
      </c>
      <c r="F235" s="26">
        <f>F236+F237</f>
        <v>56074.6</v>
      </c>
    </row>
    <row r="236" spans="1:6" ht="60.75" customHeight="1">
      <c r="A236" s="35" t="s">
        <v>11</v>
      </c>
      <c r="B236" s="36" t="s">
        <v>398</v>
      </c>
      <c r="C236" s="36" t="s">
        <v>12</v>
      </c>
      <c r="D236" s="37">
        <f>'Приложение 2'!E316</f>
        <v>15573.2</v>
      </c>
      <c r="E236" s="37">
        <f>'Приложение 2'!F316</f>
        <v>14831.6</v>
      </c>
      <c r="F236" s="37">
        <f>'Приложение 2'!G316</f>
        <v>14831.6</v>
      </c>
    </row>
    <row r="237" spans="1:6" ht="36">
      <c r="A237" s="35" t="s">
        <v>5</v>
      </c>
      <c r="B237" s="36" t="s">
        <v>398</v>
      </c>
      <c r="C237" s="36" t="s">
        <v>14</v>
      </c>
      <c r="D237" s="37">
        <f>'Приложение 2'!E317</f>
        <v>45590.7</v>
      </c>
      <c r="E237" s="37">
        <f>'Приложение 2'!F317</f>
        <v>41243</v>
      </c>
      <c r="F237" s="37">
        <f>'Приложение 2'!G317</f>
        <v>41243</v>
      </c>
    </row>
    <row r="238" spans="1:6" ht="50.25" customHeight="1">
      <c r="A238" s="27" t="s">
        <v>352</v>
      </c>
      <c r="B238" s="25" t="s">
        <v>399</v>
      </c>
      <c r="C238" s="25" t="s">
        <v>136</v>
      </c>
      <c r="D238" s="26">
        <f>D239</f>
        <v>4273.3</v>
      </c>
      <c r="E238" s="26">
        <f>E239</f>
        <v>3768.2</v>
      </c>
      <c r="F238" s="26">
        <f>F239</f>
        <v>3768.2</v>
      </c>
    </row>
    <row r="239" spans="1:6" ht="36">
      <c r="A239" s="35" t="s">
        <v>5</v>
      </c>
      <c r="B239" s="36" t="s">
        <v>399</v>
      </c>
      <c r="C239" s="36" t="s">
        <v>14</v>
      </c>
      <c r="D239" s="37">
        <f>'Приложение 2'!E319</f>
        <v>4273.3</v>
      </c>
      <c r="E239" s="37">
        <f>'Приложение 2'!F319</f>
        <v>3768.2</v>
      </c>
      <c r="F239" s="37">
        <f>'Приложение 2'!G319</f>
        <v>3768.2</v>
      </c>
    </row>
    <row r="240" spans="1:6" ht="24.75" customHeight="1">
      <c r="A240" s="33" t="s">
        <v>61</v>
      </c>
      <c r="B240" s="25" t="s">
        <v>239</v>
      </c>
      <c r="C240" s="25" t="s">
        <v>136</v>
      </c>
      <c r="D240" s="26">
        <f>D241+D244</f>
        <v>11141.1</v>
      </c>
      <c r="E240" s="26">
        <f>E241+E244</f>
        <v>10201.2</v>
      </c>
      <c r="F240" s="26">
        <f>F241+F244</f>
        <v>10201.2</v>
      </c>
    </row>
    <row r="241" spans="1:6" ht="36" customHeight="1">
      <c r="A241" s="27" t="s">
        <v>21</v>
      </c>
      <c r="B241" s="25" t="s">
        <v>240</v>
      </c>
      <c r="C241" s="25" t="s">
        <v>136</v>
      </c>
      <c r="D241" s="26">
        <f>D242+D243</f>
        <v>4792.5</v>
      </c>
      <c r="E241" s="26">
        <f>E242+E243</f>
        <v>4479.5</v>
      </c>
      <c r="F241" s="26">
        <f>F242+F243</f>
        <v>4479.5</v>
      </c>
    </row>
    <row r="242" spans="1:6" ht="59.25" customHeight="1">
      <c r="A242" s="35" t="s">
        <v>11</v>
      </c>
      <c r="B242" s="36" t="s">
        <v>240</v>
      </c>
      <c r="C242" s="36" t="s">
        <v>12</v>
      </c>
      <c r="D242" s="37">
        <f>'Приложение 2'!E322</f>
        <v>4512.5</v>
      </c>
      <c r="E242" s="37">
        <f>'Приложение 2'!F322</f>
        <v>4199.5</v>
      </c>
      <c r="F242" s="37">
        <f>'Приложение 2'!G322</f>
        <v>4199.5</v>
      </c>
    </row>
    <row r="243" spans="1:6" ht="28.5" customHeight="1">
      <c r="A243" s="35" t="s">
        <v>149</v>
      </c>
      <c r="B243" s="36" t="s">
        <v>240</v>
      </c>
      <c r="C243" s="36" t="s">
        <v>26</v>
      </c>
      <c r="D243" s="37">
        <f>'Приложение 2'!E323</f>
        <v>280</v>
      </c>
      <c r="E243" s="37">
        <f>'Приложение 2'!F323</f>
        <v>280</v>
      </c>
      <c r="F243" s="37">
        <f>'Приложение 2'!G323</f>
        <v>280</v>
      </c>
    </row>
    <row r="244" spans="1:6" ht="36" customHeight="1">
      <c r="A244" s="27" t="s">
        <v>40</v>
      </c>
      <c r="B244" s="25" t="s">
        <v>241</v>
      </c>
      <c r="C244" s="25" t="s">
        <v>136</v>
      </c>
      <c r="D244" s="26">
        <f>D245+D246</f>
        <v>6348.6</v>
      </c>
      <c r="E244" s="26">
        <f>E245+E246</f>
        <v>5721.7</v>
      </c>
      <c r="F244" s="26">
        <f>F245+F246</f>
        <v>5721.7</v>
      </c>
    </row>
    <row r="245" spans="1:6" ht="61.5" customHeight="1">
      <c r="A245" s="35" t="s">
        <v>11</v>
      </c>
      <c r="B245" s="36" t="s">
        <v>241</v>
      </c>
      <c r="C245" s="36" t="s">
        <v>12</v>
      </c>
      <c r="D245" s="37">
        <f>'Приложение 2'!E325</f>
        <v>6038.6</v>
      </c>
      <c r="E245" s="37">
        <f>'Приложение 2'!F325</f>
        <v>5411.7</v>
      </c>
      <c r="F245" s="37">
        <f>'Приложение 2'!G325</f>
        <v>5411.7</v>
      </c>
    </row>
    <row r="246" spans="1:6" ht="25.5" customHeight="1">
      <c r="A246" s="35" t="s">
        <v>149</v>
      </c>
      <c r="B246" s="36" t="s">
        <v>241</v>
      </c>
      <c r="C246" s="36" t="s">
        <v>26</v>
      </c>
      <c r="D246" s="37">
        <f>'Приложение 2'!E326</f>
        <v>310</v>
      </c>
      <c r="E246" s="37">
        <f>'Приложение 2'!F326</f>
        <v>310</v>
      </c>
      <c r="F246" s="37">
        <f>'Приложение 2'!G326</f>
        <v>310</v>
      </c>
    </row>
    <row r="247" spans="1:6" ht="15" customHeight="1">
      <c r="A247" s="33" t="s">
        <v>85</v>
      </c>
      <c r="B247" s="25" t="s">
        <v>400</v>
      </c>
      <c r="C247" s="25" t="s">
        <v>136</v>
      </c>
      <c r="D247" s="26">
        <f>D248</f>
        <v>21595.2</v>
      </c>
      <c r="E247" s="26">
        <f>E248</f>
        <v>20912.6</v>
      </c>
      <c r="F247" s="26">
        <f>F248</f>
        <v>20912.6</v>
      </c>
    </row>
    <row r="248" spans="1:6" ht="14.25" customHeight="1">
      <c r="A248" s="27" t="s">
        <v>51</v>
      </c>
      <c r="B248" s="25" t="s">
        <v>401</v>
      </c>
      <c r="C248" s="25" t="s">
        <v>136</v>
      </c>
      <c r="D248" s="26">
        <f>D249+D250+D251</f>
        <v>21595.2</v>
      </c>
      <c r="E248" s="26">
        <f>E249+E250+E251</f>
        <v>20912.6</v>
      </c>
      <c r="F248" s="26">
        <f>F249+F250+F251</f>
        <v>20912.6</v>
      </c>
    </row>
    <row r="249" spans="1:6" ht="60.75" customHeight="1">
      <c r="A249" s="35" t="s">
        <v>11</v>
      </c>
      <c r="B249" s="36" t="s">
        <v>401</v>
      </c>
      <c r="C249" s="36" t="s">
        <v>12</v>
      </c>
      <c r="D249" s="37">
        <f>'Приложение 2'!E329</f>
        <v>20768.2</v>
      </c>
      <c r="E249" s="37">
        <f>'Приложение 2'!F329</f>
        <v>20455.6</v>
      </c>
      <c r="F249" s="37">
        <f>'Приложение 2'!G329</f>
        <v>20455.6</v>
      </c>
    </row>
    <row r="250" spans="1:6" ht="26.25" customHeight="1">
      <c r="A250" s="35" t="s">
        <v>149</v>
      </c>
      <c r="B250" s="36" t="s">
        <v>401</v>
      </c>
      <c r="C250" s="36" t="s">
        <v>26</v>
      </c>
      <c r="D250" s="37">
        <f>'Приложение 2'!E330</f>
        <v>807</v>
      </c>
      <c r="E250" s="37">
        <f>'Приложение 2'!F330</f>
        <v>437</v>
      </c>
      <c r="F250" s="37">
        <f>'Приложение 2'!G330</f>
        <v>437</v>
      </c>
    </row>
    <row r="251" spans="1:6" ht="12" customHeight="1">
      <c r="A251" s="35" t="s">
        <v>1</v>
      </c>
      <c r="B251" s="36" t="s">
        <v>401</v>
      </c>
      <c r="C251" s="36" t="s">
        <v>0</v>
      </c>
      <c r="D251" s="37">
        <f>'Приложение 2'!E331</f>
        <v>20</v>
      </c>
      <c r="E251" s="37">
        <f>'Приложение 2'!F331</f>
        <v>20</v>
      </c>
      <c r="F251" s="37">
        <f>'Приложение 2'!G331</f>
        <v>20</v>
      </c>
    </row>
    <row r="252" spans="1:6" ht="29.25" customHeight="1">
      <c r="A252" s="74" t="s">
        <v>464</v>
      </c>
      <c r="B252" s="25" t="s">
        <v>462</v>
      </c>
      <c r="C252" s="25"/>
      <c r="D252" s="26">
        <f aca="true" t="shared" si="34" ref="D252:F253">D253</f>
        <v>1651.2</v>
      </c>
      <c r="E252" s="26">
        <f t="shared" si="34"/>
        <v>0</v>
      </c>
      <c r="F252" s="26">
        <f t="shared" si="34"/>
        <v>0</v>
      </c>
    </row>
    <row r="253" spans="1:6" ht="30.75" customHeight="1">
      <c r="A253" s="66" t="s">
        <v>101</v>
      </c>
      <c r="B253" s="25" t="s">
        <v>463</v>
      </c>
      <c r="C253" s="25"/>
      <c r="D253" s="26">
        <f t="shared" si="34"/>
        <v>1651.2</v>
      </c>
      <c r="E253" s="26">
        <f t="shared" si="34"/>
        <v>0</v>
      </c>
      <c r="F253" s="26">
        <f t="shared" si="34"/>
        <v>0</v>
      </c>
    </row>
    <row r="254" spans="1:6" ht="39" customHeight="1">
      <c r="A254" s="35" t="s">
        <v>5</v>
      </c>
      <c r="B254" s="36" t="s">
        <v>463</v>
      </c>
      <c r="C254" s="36">
        <v>600</v>
      </c>
      <c r="D254" s="37">
        <f>'Приложение 2'!E334</f>
        <v>1651.2</v>
      </c>
      <c r="E254" s="37">
        <f>'Приложение 2'!F334</f>
        <v>0</v>
      </c>
      <c r="F254" s="37">
        <f>'Приложение 2'!G334</f>
        <v>0</v>
      </c>
    </row>
    <row r="255" spans="1:6" ht="39" customHeight="1">
      <c r="A255" s="38" t="s">
        <v>36</v>
      </c>
      <c r="B255" s="19" t="s">
        <v>247</v>
      </c>
      <c r="C255" s="19" t="s">
        <v>136</v>
      </c>
      <c r="D255" s="21">
        <f>D256+D259+D262+D265+D268+D271+D276+D280+D284+D288+D292</f>
        <v>36895.5</v>
      </c>
      <c r="E255" s="21">
        <f>E256+E259+E262+E265+E268+E271+E276+E280+E284+E288+E292</f>
        <v>33762.1</v>
      </c>
      <c r="F255" s="21">
        <f>F256+F259+F262+F265+F268+F271+F276+F280+F284+F288+F292</f>
        <v>34057.1</v>
      </c>
    </row>
    <row r="256" spans="1:6" ht="39.75" customHeight="1">
      <c r="A256" s="33" t="s">
        <v>55</v>
      </c>
      <c r="B256" s="25" t="s">
        <v>248</v>
      </c>
      <c r="C256" s="25" t="s">
        <v>136</v>
      </c>
      <c r="D256" s="26">
        <f aca="true" t="shared" si="35" ref="D256:F257">D257</f>
        <v>6268.7</v>
      </c>
      <c r="E256" s="26">
        <f t="shared" si="35"/>
        <v>6045.2</v>
      </c>
      <c r="F256" s="26">
        <f t="shared" si="35"/>
        <v>6095.2</v>
      </c>
    </row>
    <row r="257" spans="1:6" ht="16.5" customHeight="1">
      <c r="A257" s="27" t="s">
        <v>51</v>
      </c>
      <c r="B257" s="25" t="s">
        <v>249</v>
      </c>
      <c r="C257" s="25" t="s">
        <v>136</v>
      </c>
      <c r="D257" s="26">
        <f t="shared" si="35"/>
        <v>6268.7</v>
      </c>
      <c r="E257" s="26">
        <f t="shared" si="35"/>
        <v>6045.2</v>
      </c>
      <c r="F257" s="26">
        <f t="shared" si="35"/>
        <v>6095.2</v>
      </c>
    </row>
    <row r="258" spans="1:6" ht="36">
      <c r="A258" s="35" t="s">
        <v>5</v>
      </c>
      <c r="B258" s="36" t="s">
        <v>249</v>
      </c>
      <c r="C258" s="36" t="s">
        <v>14</v>
      </c>
      <c r="D258" s="37">
        <f>'Приложение 2'!E361</f>
        <v>6268.7</v>
      </c>
      <c r="E258" s="37">
        <f>'Приложение 2'!F361</f>
        <v>6045.2</v>
      </c>
      <c r="F258" s="37">
        <f>'Приложение 2'!G361</f>
        <v>6095.2</v>
      </c>
    </row>
    <row r="259" spans="1:6" ht="36">
      <c r="A259" s="33" t="s">
        <v>68</v>
      </c>
      <c r="B259" s="25" t="s">
        <v>250</v>
      </c>
      <c r="C259" s="25" t="s">
        <v>136</v>
      </c>
      <c r="D259" s="26">
        <f aca="true" t="shared" si="36" ref="D259:F260">D260</f>
        <v>50</v>
      </c>
      <c r="E259" s="26">
        <f t="shared" si="36"/>
        <v>55</v>
      </c>
      <c r="F259" s="26">
        <f t="shared" si="36"/>
        <v>55</v>
      </c>
    </row>
    <row r="260" spans="1:6" ht="13.5" customHeight="1">
      <c r="A260" s="27" t="s">
        <v>51</v>
      </c>
      <c r="B260" s="25" t="s">
        <v>251</v>
      </c>
      <c r="C260" s="25" t="s">
        <v>136</v>
      </c>
      <c r="D260" s="26">
        <f t="shared" si="36"/>
        <v>50</v>
      </c>
      <c r="E260" s="26">
        <f t="shared" si="36"/>
        <v>55</v>
      </c>
      <c r="F260" s="26">
        <f t="shared" si="36"/>
        <v>55</v>
      </c>
    </row>
    <row r="261" spans="1:6" ht="24.75" customHeight="1">
      <c r="A261" s="35" t="s">
        <v>149</v>
      </c>
      <c r="B261" s="36" t="s">
        <v>251</v>
      </c>
      <c r="C261" s="36" t="s">
        <v>26</v>
      </c>
      <c r="D261" s="37">
        <f>'Приложение 2'!E364</f>
        <v>50</v>
      </c>
      <c r="E261" s="37">
        <f>'Приложение 2'!F364</f>
        <v>55</v>
      </c>
      <c r="F261" s="37">
        <f>'Приложение 2'!G364</f>
        <v>55</v>
      </c>
    </row>
    <row r="262" spans="1:6" ht="39.75" customHeight="1">
      <c r="A262" s="33" t="s">
        <v>37</v>
      </c>
      <c r="B262" s="25" t="s">
        <v>295</v>
      </c>
      <c r="C262" s="25" t="s">
        <v>136</v>
      </c>
      <c r="D262" s="26">
        <f aca="true" t="shared" si="37" ref="D262:F263">D263</f>
        <v>17007.4</v>
      </c>
      <c r="E262" s="26">
        <f t="shared" si="37"/>
        <v>16950</v>
      </c>
      <c r="F262" s="26">
        <f t="shared" si="37"/>
        <v>16950</v>
      </c>
    </row>
    <row r="263" spans="1:6" ht="14.25" customHeight="1">
      <c r="A263" s="27" t="s">
        <v>51</v>
      </c>
      <c r="B263" s="25" t="s">
        <v>296</v>
      </c>
      <c r="C263" s="25" t="s">
        <v>136</v>
      </c>
      <c r="D263" s="26">
        <f t="shared" si="37"/>
        <v>17007.4</v>
      </c>
      <c r="E263" s="26">
        <f t="shared" si="37"/>
        <v>16950</v>
      </c>
      <c r="F263" s="26">
        <f t="shared" si="37"/>
        <v>16950</v>
      </c>
    </row>
    <row r="264" spans="1:6" ht="36">
      <c r="A264" s="35" t="s">
        <v>5</v>
      </c>
      <c r="B264" s="36" t="s">
        <v>296</v>
      </c>
      <c r="C264" s="36" t="s">
        <v>14</v>
      </c>
      <c r="D264" s="37">
        <f>'Приложение 2'!E486</f>
        <v>17007.4</v>
      </c>
      <c r="E264" s="37">
        <f>'Приложение 2'!F486</f>
        <v>16950</v>
      </c>
      <c r="F264" s="37">
        <f>'Приложение 2'!G486</f>
        <v>16950</v>
      </c>
    </row>
    <row r="265" spans="1:6" ht="27" customHeight="1">
      <c r="A265" s="33" t="s">
        <v>469</v>
      </c>
      <c r="B265" s="25" t="s">
        <v>297</v>
      </c>
      <c r="C265" s="25" t="s">
        <v>136</v>
      </c>
      <c r="D265" s="26">
        <f aca="true" t="shared" si="38" ref="D265:F266">D266</f>
        <v>3175</v>
      </c>
      <c r="E265" s="26">
        <f t="shared" si="38"/>
        <v>1000</v>
      </c>
      <c r="F265" s="26">
        <f t="shared" si="38"/>
        <v>1000</v>
      </c>
    </row>
    <row r="266" spans="1:6" ht="15" customHeight="1">
      <c r="A266" s="27" t="s">
        <v>51</v>
      </c>
      <c r="B266" s="25" t="s">
        <v>298</v>
      </c>
      <c r="C266" s="25" t="s">
        <v>136</v>
      </c>
      <c r="D266" s="26">
        <f t="shared" si="38"/>
        <v>3175</v>
      </c>
      <c r="E266" s="26">
        <f t="shared" si="38"/>
        <v>1000</v>
      </c>
      <c r="F266" s="26">
        <f t="shared" si="38"/>
        <v>1000</v>
      </c>
    </row>
    <row r="267" spans="1:6" ht="36">
      <c r="A267" s="35" t="s">
        <v>5</v>
      </c>
      <c r="B267" s="36" t="s">
        <v>298</v>
      </c>
      <c r="C267" s="36" t="s">
        <v>14</v>
      </c>
      <c r="D267" s="37">
        <f>'Приложение 2'!E489</f>
        <v>3175</v>
      </c>
      <c r="E267" s="37">
        <f>'Приложение 2'!F489</f>
        <v>1000</v>
      </c>
      <c r="F267" s="37">
        <f>'Приложение 2'!G489</f>
        <v>1000</v>
      </c>
    </row>
    <row r="268" spans="1:6" ht="38.25" customHeight="1">
      <c r="A268" s="33" t="s">
        <v>94</v>
      </c>
      <c r="B268" s="25" t="s">
        <v>95</v>
      </c>
      <c r="C268" s="25" t="s">
        <v>136</v>
      </c>
      <c r="D268" s="26">
        <f aca="true" t="shared" si="39" ref="D268:F269">D269</f>
        <v>2644.9</v>
      </c>
      <c r="E268" s="26">
        <f t="shared" si="39"/>
        <v>2386</v>
      </c>
      <c r="F268" s="26">
        <f t="shared" si="39"/>
        <v>2386</v>
      </c>
    </row>
    <row r="269" spans="1:6" ht="50.25" customHeight="1">
      <c r="A269" s="29" t="s">
        <v>271</v>
      </c>
      <c r="B269" s="25" t="s">
        <v>96</v>
      </c>
      <c r="C269" s="25" t="s">
        <v>136</v>
      </c>
      <c r="D269" s="26">
        <f t="shared" si="39"/>
        <v>2644.9</v>
      </c>
      <c r="E269" s="26">
        <f t="shared" si="39"/>
        <v>2386</v>
      </c>
      <c r="F269" s="26">
        <f t="shared" si="39"/>
        <v>2386</v>
      </c>
    </row>
    <row r="270" spans="1:6" ht="36">
      <c r="A270" s="35" t="s">
        <v>5</v>
      </c>
      <c r="B270" s="36" t="s">
        <v>96</v>
      </c>
      <c r="C270" s="36" t="s">
        <v>14</v>
      </c>
      <c r="D270" s="37">
        <f>'Приложение 2'!E492</f>
        <v>2644.9</v>
      </c>
      <c r="E270" s="37">
        <f>'Приложение 2'!F492</f>
        <v>2386</v>
      </c>
      <c r="F270" s="37">
        <f>'Приложение 2'!G492</f>
        <v>2386</v>
      </c>
    </row>
    <row r="271" spans="1:6" ht="36" customHeight="1">
      <c r="A271" s="33" t="s">
        <v>473</v>
      </c>
      <c r="B271" s="25" t="s">
        <v>253</v>
      </c>
      <c r="C271" s="25" t="s">
        <v>136</v>
      </c>
      <c r="D271" s="26">
        <f>D274+D272</f>
        <v>3560.6</v>
      </c>
      <c r="E271" s="26">
        <f>E274+E272</f>
        <v>3360.6</v>
      </c>
      <c r="F271" s="26">
        <f>F274+F272</f>
        <v>3360.6</v>
      </c>
    </row>
    <row r="272" spans="1:6" ht="17.25" customHeight="1">
      <c r="A272" s="27" t="s">
        <v>51</v>
      </c>
      <c r="B272" s="25" t="s">
        <v>543</v>
      </c>
      <c r="C272" s="25"/>
      <c r="D272" s="26">
        <f>D273</f>
        <v>200</v>
      </c>
      <c r="E272" s="26">
        <f>E273</f>
        <v>0</v>
      </c>
      <c r="F272" s="26">
        <f>F273</f>
        <v>0</v>
      </c>
    </row>
    <row r="273" spans="1:6" ht="36" customHeight="1">
      <c r="A273" s="35" t="s">
        <v>5</v>
      </c>
      <c r="B273" s="25" t="s">
        <v>543</v>
      </c>
      <c r="C273" s="25">
        <v>600</v>
      </c>
      <c r="D273" s="26">
        <f>'Приложение 2'!E367</f>
        <v>200</v>
      </c>
      <c r="E273" s="26">
        <f>'Приложение 2'!F367</f>
        <v>0</v>
      </c>
      <c r="F273" s="26">
        <f>'Приложение 2'!G367</f>
        <v>0</v>
      </c>
    </row>
    <row r="274" spans="1:6" ht="25.5" customHeight="1">
      <c r="A274" s="27" t="s">
        <v>193</v>
      </c>
      <c r="B274" s="25" t="s">
        <v>254</v>
      </c>
      <c r="C274" s="25" t="s">
        <v>136</v>
      </c>
      <c r="D274" s="26">
        <f>D275</f>
        <v>3360.6</v>
      </c>
      <c r="E274" s="26">
        <f>E275</f>
        <v>3360.6</v>
      </c>
      <c r="F274" s="26">
        <f>F275</f>
        <v>3360.6</v>
      </c>
    </row>
    <row r="275" spans="1:6" ht="36">
      <c r="A275" s="35" t="s">
        <v>5</v>
      </c>
      <c r="B275" s="36" t="s">
        <v>254</v>
      </c>
      <c r="C275" s="36" t="s">
        <v>14</v>
      </c>
      <c r="D275" s="37">
        <f>'Приложение 2'!E369+'Приложение 2'!E495</f>
        <v>3360.6</v>
      </c>
      <c r="E275" s="37">
        <f>'Приложение 2'!F369+'Приложение 2'!F495</f>
        <v>3360.6</v>
      </c>
      <c r="F275" s="37">
        <f>'Приложение 2'!G369+'Приложение 2'!G495</f>
        <v>3360.6</v>
      </c>
    </row>
    <row r="276" spans="1:6" ht="24">
      <c r="A276" s="33" t="s">
        <v>61</v>
      </c>
      <c r="B276" s="25" t="s">
        <v>447</v>
      </c>
      <c r="C276" s="25" t="s">
        <v>136</v>
      </c>
      <c r="D276" s="37">
        <f>D277</f>
        <v>3108.9</v>
      </c>
      <c r="E276" s="37">
        <f>E277</f>
        <v>2935.3</v>
      </c>
      <c r="F276" s="37">
        <f>F277</f>
        <v>2980.3</v>
      </c>
    </row>
    <row r="277" spans="1:6" ht="36">
      <c r="A277" s="27" t="s">
        <v>21</v>
      </c>
      <c r="B277" s="25" t="s">
        <v>448</v>
      </c>
      <c r="C277" s="25" t="s">
        <v>136</v>
      </c>
      <c r="D277" s="37">
        <f>D278+D279</f>
        <v>3108.9</v>
      </c>
      <c r="E277" s="37">
        <f>E278+E279</f>
        <v>2935.3</v>
      </c>
      <c r="F277" s="37">
        <f>F278+F279</f>
        <v>2980.3</v>
      </c>
    </row>
    <row r="278" spans="1:6" ht="62.25" customHeight="1">
      <c r="A278" s="35" t="s">
        <v>11</v>
      </c>
      <c r="B278" s="36" t="s">
        <v>448</v>
      </c>
      <c r="C278" s="36" t="s">
        <v>12</v>
      </c>
      <c r="D278" s="37">
        <f>'Приложение 2'!E372</f>
        <v>2867.1</v>
      </c>
      <c r="E278" s="37">
        <f>'Приложение 2'!F372</f>
        <v>2710.5</v>
      </c>
      <c r="F278" s="37">
        <f>'Приложение 2'!G372</f>
        <v>2755.5</v>
      </c>
    </row>
    <row r="279" spans="1:6" ht="27.75" customHeight="1">
      <c r="A279" s="35" t="s">
        <v>149</v>
      </c>
      <c r="B279" s="36" t="s">
        <v>448</v>
      </c>
      <c r="C279" s="36" t="s">
        <v>26</v>
      </c>
      <c r="D279" s="37">
        <f>'Приложение 2'!E373</f>
        <v>241.8</v>
      </c>
      <c r="E279" s="37">
        <f>'Приложение 2'!F373</f>
        <v>224.8</v>
      </c>
      <c r="F279" s="37">
        <f>'Приложение 2'!G373</f>
        <v>224.8</v>
      </c>
    </row>
    <row r="280" spans="1:6" ht="48">
      <c r="A280" s="74" t="s">
        <v>437</v>
      </c>
      <c r="B280" s="25" t="s">
        <v>450</v>
      </c>
      <c r="C280" s="36"/>
      <c r="D280" s="37">
        <f>D281</f>
        <v>50</v>
      </c>
      <c r="E280" s="37">
        <f>E281</f>
        <v>50</v>
      </c>
      <c r="F280" s="37">
        <f>F281</f>
        <v>50</v>
      </c>
    </row>
    <row r="281" spans="1:6" ht="12.75">
      <c r="A281" s="27" t="s">
        <v>51</v>
      </c>
      <c r="B281" s="25" t="s">
        <v>451</v>
      </c>
      <c r="C281" s="36"/>
      <c r="D281" s="37">
        <f>D282+D283</f>
        <v>50</v>
      </c>
      <c r="E281" s="37">
        <f>E282+E283</f>
        <v>50</v>
      </c>
      <c r="F281" s="37">
        <f>F282+F283</f>
        <v>50</v>
      </c>
    </row>
    <row r="282" spans="1:6" ht="65.25" customHeight="1">
      <c r="A282" s="35" t="s">
        <v>11</v>
      </c>
      <c r="B282" s="36" t="s">
        <v>451</v>
      </c>
      <c r="C282" s="36">
        <v>100</v>
      </c>
      <c r="D282" s="37">
        <f>'Приложение 2'!E376</f>
        <v>50</v>
      </c>
      <c r="E282" s="37">
        <f>'Приложение 2'!F376</f>
        <v>0</v>
      </c>
      <c r="F282" s="37">
        <f>'Приложение 2'!G376</f>
        <v>0</v>
      </c>
    </row>
    <row r="283" spans="1:6" ht="29.25" customHeight="1">
      <c r="A283" s="35" t="s">
        <v>149</v>
      </c>
      <c r="B283" s="36" t="s">
        <v>451</v>
      </c>
      <c r="C283" s="36">
        <v>200</v>
      </c>
      <c r="D283" s="37">
        <f>'Приложение 2'!E377</f>
        <v>0</v>
      </c>
      <c r="E283" s="37">
        <f>'Приложение 2'!F377</f>
        <v>50</v>
      </c>
      <c r="F283" s="37">
        <f>'Приложение 2'!G377</f>
        <v>50</v>
      </c>
    </row>
    <row r="284" spans="1:6" ht="66" customHeight="1">
      <c r="A284" s="33" t="s">
        <v>466</v>
      </c>
      <c r="B284" s="25" t="s">
        <v>452</v>
      </c>
      <c r="C284" s="25" t="s">
        <v>136</v>
      </c>
      <c r="D284" s="26">
        <f>D285</f>
        <v>160</v>
      </c>
      <c r="E284" s="26">
        <f>E285</f>
        <v>110</v>
      </c>
      <c r="F284" s="26">
        <f>F285</f>
        <v>110</v>
      </c>
    </row>
    <row r="285" spans="1:6" ht="14.25" customHeight="1">
      <c r="A285" s="27" t="s">
        <v>51</v>
      </c>
      <c r="B285" s="25" t="s">
        <v>453</v>
      </c>
      <c r="C285" s="25" t="s">
        <v>136</v>
      </c>
      <c r="D285" s="26">
        <f>D286+D287</f>
        <v>160</v>
      </c>
      <c r="E285" s="26">
        <f>E286+E287</f>
        <v>110</v>
      </c>
      <c r="F285" s="26">
        <f>F286+F287</f>
        <v>110</v>
      </c>
    </row>
    <row r="286" spans="1:6" ht="62.25" customHeight="1">
      <c r="A286" s="35" t="s">
        <v>11</v>
      </c>
      <c r="B286" s="36" t="s">
        <v>453</v>
      </c>
      <c r="C286" s="36" t="s">
        <v>12</v>
      </c>
      <c r="D286" s="37">
        <f>'Приложение 2'!E380</f>
        <v>50</v>
      </c>
      <c r="E286" s="37">
        <f>'Приложение 2'!F380</f>
        <v>60</v>
      </c>
      <c r="F286" s="37">
        <f>'Приложение 2'!G380</f>
        <v>60</v>
      </c>
    </row>
    <row r="287" spans="1:6" ht="24.75" customHeight="1">
      <c r="A287" s="35" t="s">
        <v>149</v>
      </c>
      <c r="B287" s="36" t="s">
        <v>453</v>
      </c>
      <c r="C287" s="36" t="s">
        <v>26</v>
      </c>
      <c r="D287" s="37">
        <f>'Приложение 2'!E381</f>
        <v>110</v>
      </c>
      <c r="E287" s="37">
        <f>'Приложение 2'!F381</f>
        <v>50</v>
      </c>
      <c r="F287" s="37">
        <f>'Приложение 2'!G381</f>
        <v>50</v>
      </c>
    </row>
    <row r="288" spans="1:6" ht="88.5" customHeight="1">
      <c r="A288" s="33" t="s">
        <v>257</v>
      </c>
      <c r="B288" s="25" t="s">
        <v>255</v>
      </c>
      <c r="C288" s="25" t="s">
        <v>136</v>
      </c>
      <c r="D288" s="26">
        <f>D289</f>
        <v>750</v>
      </c>
      <c r="E288" s="26">
        <f>E289</f>
        <v>750</v>
      </c>
      <c r="F288" s="26">
        <f>F289</f>
        <v>950</v>
      </c>
    </row>
    <row r="289" spans="1:6" ht="12.75" customHeight="1">
      <c r="A289" s="27" t="s">
        <v>51</v>
      </c>
      <c r="B289" s="25" t="s">
        <v>256</v>
      </c>
      <c r="C289" s="25" t="s">
        <v>136</v>
      </c>
      <c r="D289" s="26">
        <f>D290+D291</f>
        <v>750</v>
      </c>
      <c r="E289" s="26">
        <f>E290+E291</f>
        <v>750</v>
      </c>
      <c r="F289" s="26">
        <f>F290+F291</f>
        <v>950</v>
      </c>
    </row>
    <row r="290" spans="1:6" ht="61.5" customHeight="1">
      <c r="A290" s="35" t="s">
        <v>11</v>
      </c>
      <c r="B290" s="36" t="s">
        <v>256</v>
      </c>
      <c r="C290" s="36" t="s">
        <v>12</v>
      </c>
      <c r="D290" s="37">
        <f>'Приложение 2'!E384</f>
        <v>500</v>
      </c>
      <c r="E290" s="37">
        <f>'Приложение 2'!F384</f>
        <v>590</v>
      </c>
      <c r="F290" s="37">
        <f>'Приложение 2'!G384</f>
        <v>790</v>
      </c>
    </row>
    <row r="291" spans="1:6" ht="23.25" customHeight="1">
      <c r="A291" s="35" t="s">
        <v>149</v>
      </c>
      <c r="B291" s="36" t="s">
        <v>256</v>
      </c>
      <c r="C291" s="36" t="s">
        <v>26</v>
      </c>
      <c r="D291" s="37">
        <f>'Приложение 2'!E385</f>
        <v>250</v>
      </c>
      <c r="E291" s="37">
        <f>'Приложение 2'!F385</f>
        <v>160</v>
      </c>
      <c r="F291" s="37">
        <f>'Приложение 2'!G385</f>
        <v>160</v>
      </c>
    </row>
    <row r="292" spans="1:6" ht="17.25" customHeight="1">
      <c r="A292" s="33" t="s">
        <v>56</v>
      </c>
      <c r="B292" s="25" t="s">
        <v>258</v>
      </c>
      <c r="C292" s="25" t="s">
        <v>136</v>
      </c>
      <c r="D292" s="26">
        <f aca="true" t="shared" si="40" ref="D292:F293">D293</f>
        <v>120</v>
      </c>
      <c r="E292" s="26">
        <f t="shared" si="40"/>
        <v>120</v>
      </c>
      <c r="F292" s="26">
        <f t="shared" si="40"/>
        <v>120</v>
      </c>
    </row>
    <row r="293" spans="1:6" ht="35.25" customHeight="1">
      <c r="A293" s="27" t="s">
        <v>405</v>
      </c>
      <c r="B293" s="25" t="s">
        <v>449</v>
      </c>
      <c r="C293" s="25" t="s">
        <v>136</v>
      </c>
      <c r="D293" s="26">
        <f t="shared" si="40"/>
        <v>120</v>
      </c>
      <c r="E293" s="26">
        <f t="shared" si="40"/>
        <v>120</v>
      </c>
      <c r="F293" s="26">
        <f t="shared" si="40"/>
        <v>120</v>
      </c>
    </row>
    <row r="294" spans="1:6" ht="24">
      <c r="A294" s="35" t="s">
        <v>44</v>
      </c>
      <c r="B294" s="36" t="s">
        <v>449</v>
      </c>
      <c r="C294" s="36" t="s">
        <v>6</v>
      </c>
      <c r="D294" s="37">
        <f>'Приложение 2'!E388</f>
        <v>120</v>
      </c>
      <c r="E294" s="37">
        <f>'Приложение 2'!F388</f>
        <v>120</v>
      </c>
      <c r="F294" s="37">
        <f>'Приложение 2'!G388</f>
        <v>120</v>
      </c>
    </row>
    <row r="295" spans="1:6" ht="38.25" customHeight="1">
      <c r="A295" s="38" t="s">
        <v>45</v>
      </c>
      <c r="B295" s="19" t="s">
        <v>178</v>
      </c>
      <c r="C295" s="19" t="s">
        <v>136</v>
      </c>
      <c r="D295" s="21">
        <f>D296+D306</f>
        <v>3527.6</v>
      </c>
      <c r="E295" s="21">
        <f>E296+E306</f>
        <v>2466</v>
      </c>
      <c r="F295" s="21">
        <f>F296+F306</f>
        <v>2466</v>
      </c>
    </row>
    <row r="296" spans="1:6" ht="42" customHeight="1">
      <c r="A296" s="38" t="s">
        <v>457</v>
      </c>
      <c r="B296" s="19" t="s">
        <v>371</v>
      </c>
      <c r="C296" s="25" t="s">
        <v>136</v>
      </c>
      <c r="D296" s="21">
        <f>D300+D297+D303</f>
        <v>1611.6</v>
      </c>
      <c r="E296" s="21">
        <f>E300+E297+E303</f>
        <v>1350</v>
      </c>
      <c r="F296" s="21">
        <f>F300+F297+F303</f>
        <v>1350</v>
      </c>
    </row>
    <row r="297" spans="1:7" ht="77.25" customHeight="1">
      <c r="A297" s="33" t="s">
        <v>404</v>
      </c>
      <c r="B297" s="25" t="s">
        <v>402</v>
      </c>
      <c r="C297" s="25"/>
      <c r="D297" s="26">
        <f aca="true" t="shared" si="41" ref="D297:F298">D298</f>
        <v>100</v>
      </c>
      <c r="E297" s="26">
        <f t="shared" si="41"/>
        <v>100</v>
      </c>
      <c r="F297" s="26">
        <f t="shared" si="41"/>
        <v>100</v>
      </c>
      <c r="G297" s="73"/>
    </row>
    <row r="298" spans="1:7" ht="15.75" customHeight="1">
      <c r="A298" s="27" t="s">
        <v>51</v>
      </c>
      <c r="B298" s="25" t="s">
        <v>403</v>
      </c>
      <c r="C298" s="25"/>
      <c r="D298" s="26">
        <f t="shared" si="41"/>
        <v>100</v>
      </c>
      <c r="E298" s="26">
        <f t="shared" si="41"/>
        <v>100</v>
      </c>
      <c r="F298" s="26">
        <f t="shared" si="41"/>
        <v>100</v>
      </c>
      <c r="G298" s="73"/>
    </row>
    <row r="299" spans="1:7" ht="36.75" customHeight="1">
      <c r="A299" s="35" t="s">
        <v>5</v>
      </c>
      <c r="B299" s="36" t="s">
        <v>403</v>
      </c>
      <c r="C299" s="36" t="s">
        <v>14</v>
      </c>
      <c r="D299" s="37">
        <f>'Приложение 2'!E339</f>
        <v>100</v>
      </c>
      <c r="E299" s="37">
        <f>'Приложение 2'!F339</f>
        <v>100</v>
      </c>
      <c r="F299" s="37">
        <f>'Приложение 2'!G339</f>
        <v>100</v>
      </c>
      <c r="G299" s="73"/>
    </row>
    <row r="300" spans="1:7" ht="73.5" customHeight="1">
      <c r="A300" s="33" t="s">
        <v>374</v>
      </c>
      <c r="B300" s="25" t="s">
        <v>372</v>
      </c>
      <c r="C300" s="25" t="s">
        <v>136</v>
      </c>
      <c r="D300" s="26">
        <f aca="true" t="shared" si="42" ref="D300:F301">D301</f>
        <v>1011.6</v>
      </c>
      <c r="E300" s="26">
        <f t="shared" si="42"/>
        <v>1250</v>
      </c>
      <c r="F300" s="26">
        <f t="shared" si="42"/>
        <v>1250</v>
      </c>
      <c r="G300" s="73"/>
    </row>
    <row r="301" spans="1:7" ht="12.75">
      <c r="A301" s="27" t="s">
        <v>51</v>
      </c>
      <c r="B301" s="25" t="s">
        <v>373</v>
      </c>
      <c r="C301" s="25" t="s">
        <v>136</v>
      </c>
      <c r="D301" s="26">
        <f t="shared" si="42"/>
        <v>1011.6</v>
      </c>
      <c r="E301" s="26">
        <f t="shared" si="42"/>
        <v>1250</v>
      </c>
      <c r="F301" s="26">
        <f t="shared" si="42"/>
        <v>1250</v>
      </c>
      <c r="G301" s="73"/>
    </row>
    <row r="302" spans="1:7" ht="14.25" customHeight="1">
      <c r="A302" s="35" t="s">
        <v>1</v>
      </c>
      <c r="B302" s="36" t="s">
        <v>373</v>
      </c>
      <c r="C302" s="36" t="s">
        <v>0</v>
      </c>
      <c r="D302" s="37">
        <f>'Приложение 2'!E117</f>
        <v>1011.6</v>
      </c>
      <c r="E302" s="37">
        <f>'Приложение 2'!F117</f>
        <v>1250</v>
      </c>
      <c r="F302" s="37">
        <f>'Приложение 2'!G117</f>
        <v>1250</v>
      </c>
      <c r="G302" s="73"/>
    </row>
    <row r="303" spans="1:7" ht="38.25" customHeight="1">
      <c r="A303" s="74" t="s">
        <v>459</v>
      </c>
      <c r="B303" s="25" t="s">
        <v>458</v>
      </c>
      <c r="C303" s="25"/>
      <c r="D303" s="37">
        <f aca="true" t="shared" si="43" ref="D303:F304">D304</f>
        <v>500</v>
      </c>
      <c r="E303" s="37">
        <f t="shared" si="43"/>
        <v>0</v>
      </c>
      <c r="F303" s="37">
        <f t="shared" si="43"/>
        <v>0</v>
      </c>
      <c r="G303" s="73"/>
    </row>
    <row r="304" spans="1:7" ht="39.75" customHeight="1">
      <c r="A304" s="24" t="s">
        <v>387</v>
      </c>
      <c r="B304" s="25" t="s">
        <v>460</v>
      </c>
      <c r="C304" s="25" t="s">
        <v>136</v>
      </c>
      <c r="D304" s="26">
        <f t="shared" si="43"/>
        <v>500</v>
      </c>
      <c r="E304" s="26">
        <f t="shared" si="43"/>
        <v>0</v>
      </c>
      <c r="F304" s="26">
        <f t="shared" si="43"/>
        <v>0</v>
      </c>
      <c r="G304" s="73"/>
    </row>
    <row r="305" spans="1:7" ht="14.25" customHeight="1">
      <c r="A305" s="35" t="s">
        <v>1</v>
      </c>
      <c r="B305" s="36" t="s">
        <v>460</v>
      </c>
      <c r="C305" s="36" t="s">
        <v>0</v>
      </c>
      <c r="D305" s="37">
        <f>'Приложение 2'!E120</f>
        <v>500</v>
      </c>
      <c r="E305" s="37">
        <f>'Приложение 2'!F120</f>
        <v>0</v>
      </c>
      <c r="F305" s="37">
        <f>'Приложение 2'!G120</f>
        <v>0</v>
      </c>
      <c r="G305" s="73"/>
    </row>
    <row r="306" spans="1:6" ht="36.75" customHeight="1">
      <c r="A306" s="38" t="s">
        <v>525</v>
      </c>
      <c r="B306" s="19" t="s">
        <v>375</v>
      </c>
      <c r="C306" s="25" t="s">
        <v>136</v>
      </c>
      <c r="D306" s="21">
        <f>D307</f>
        <v>1916</v>
      </c>
      <c r="E306" s="21">
        <f>E307</f>
        <v>1116</v>
      </c>
      <c r="F306" s="21">
        <f>F307</f>
        <v>1116</v>
      </c>
    </row>
    <row r="307" spans="1:6" ht="28.5" customHeight="1">
      <c r="A307" s="33" t="s">
        <v>71</v>
      </c>
      <c r="B307" s="25" t="s">
        <v>376</v>
      </c>
      <c r="C307" s="25" t="s">
        <v>136</v>
      </c>
      <c r="D307" s="26">
        <f>D308+D310</f>
        <v>1916</v>
      </c>
      <c r="E307" s="26">
        <f>E308+E310</f>
        <v>1116</v>
      </c>
      <c r="F307" s="26">
        <f>F308+F310</f>
        <v>1116</v>
      </c>
    </row>
    <row r="308" spans="1:6" ht="13.5" customHeight="1">
      <c r="A308" s="27" t="s">
        <v>51</v>
      </c>
      <c r="B308" s="25" t="s">
        <v>377</v>
      </c>
      <c r="C308" s="25" t="s">
        <v>136</v>
      </c>
      <c r="D308" s="26">
        <f>D309</f>
        <v>1000</v>
      </c>
      <c r="E308" s="26">
        <f>E309</f>
        <v>1116</v>
      </c>
      <c r="F308" s="26">
        <f>F309</f>
        <v>1116</v>
      </c>
    </row>
    <row r="309" spans="1:6" ht="13.5" customHeight="1">
      <c r="A309" s="35" t="s">
        <v>1</v>
      </c>
      <c r="B309" s="36" t="s">
        <v>377</v>
      </c>
      <c r="C309" s="36" t="s">
        <v>0</v>
      </c>
      <c r="D309" s="37">
        <f>'Приложение 2'!E124</f>
        <v>1000</v>
      </c>
      <c r="E309" s="37">
        <f>'Приложение 2'!F124</f>
        <v>1116</v>
      </c>
      <c r="F309" s="37">
        <f>'Приложение 2'!G124</f>
        <v>1116</v>
      </c>
    </row>
    <row r="310" spans="1:6" ht="41.25" customHeight="1">
      <c r="A310" s="27" t="s">
        <v>179</v>
      </c>
      <c r="B310" s="25" t="s">
        <v>378</v>
      </c>
      <c r="C310" s="25" t="s">
        <v>136</v>
      </c>
      <c r="D310" s="26">
        <f>D311</f>
        <v>916</v>
      </c>
      <c r="E310" s="26">
        <f>E311</f>
        <v>0</v>
      </c>
      <c r="F310" s="26">
        <f>F311</f>
        <v>0</v>
      </c>
    </row>
    <row r="311" spans="1:6" ht="12.75" customHeight="1">
      <c r="A311" s="35" t="s">
        <v>1</v>
      </c>
      <c r="B311" s="36" t="s">
        <v>378</v>
      </c>
      <c r="C311" s="36" t="s">
        <v>0</v>
      </c>
      <c r="D311" s="37">
        <f>'Приложение 2'!E126</f>
        <v>916</v>
      </c>
      <c r="E311" s="37">
        <f>'Приложение 2'!F126</f>
        <v>0</v>
      </c>
      <c r="F311" s="37">
        <f>'Приложение 2'!G126</f>
        <v>0</v>
      </c>
    </row>
    <row r="312" spans="1:6" ht="38.25" customHeight="1">
      <c r="A312" s="38" t="s">
        <v>19</v>
      </c>
      <c r="B312" s="19" t="s">
        <v>180</v>
      </c>
      <c r="C312" s="19" t="s">
        <v>136</v>
      </c>
      <c r="D312" s="21">
        <f>D313+D327+D341+D354</f>
        <v>66706.7</v>
      </c>
      <c r="E312" s="21">
        <f>E313+E327+E341+E354</f>
        <v>60464.6</v>
      </c>
      <c r="F312" s="21">
        <f>F313+F327+F341+F354</f>
        <v>63834.4</v>
      </c>
    </row>
    <row r="313" spans="1:6" ht="23.25" customHeight="1">
      <c r="A313" s="38" t="s">
        <v>8</v>
      </c>
      <c r="B313" s="19" t="s">
        <v>305</v>
      </c>
      <c r="C313" s="19" t="s">
        <v>136</v>
      </c>
      <c r="D313" s="21">
        <f>D314+D319+D322</f>
        <v>62073.3</v>
      </c>
      <c r="E313" s="21">
        <f>E314+E319+E322</f>
        <v>57541</v>
      </c>
      <c r="F313" s="21">
        <f>F314+F319+F322</f>
        <v>60910.8</v>
      </c>
    </row>
    <row r="314" spans="1:6" ht="24">
      <c r="A314" s="33" t="s">
        <v>62</v>
      </c>
      <c r="B314" s="25" t="s">
        <v>426</v>
      </c>
      <c r="C314" s="25" t="s">
        <v>136</v>
      </c>
      <c r="D314" s="26">
        <f>D315+D317</f>
        <v>43294</v>
      </c>
      <c r="E314" s="26">
        <f>E315+E317</f>
        <v>39908</v>
      </c>
      <c r="F314" s="26">
        <f>F315+F317</f>
        <v>43267.700000000004</v>
      </c>
    </row>
    <row r="315" spans="1:6" ht="26.25" customHeight="1">
      <c r="A315" s="27" t="s">
        <v>354</v>
      </c>
      <c r="B315" s="25" t="s">
        <v>427</v>
      </c>
      <c r="C315" s="25" t="s">
        <v>136</v>
      </c>
      <c r="D315" s="26">
        <f>D316</f>
        <v>42779.6</v>
      </c>
      <c r="E315" s="26">
        <f>E316</f>
        <v>39398</v>
      </c>
      <c r="F315" s="26">
        <f>F316</f>
        <v>42762.4</v>
      </c>
    </row>
    <row r="316" spans="1:6" ht="12.75" customHeight="1">
      <c r="A316" s="35" t="s">
        <v>31</v>
      </c>
      <c r="B316" s="36" t="s">
        <v>427</v>
      </c>
      <c r="C316" s="36" t="s">
        <v>2</v>
      </c>
      <c r="D316" s="37">
        <f>'Приложение 2'!E522</f>
        <v>42779.6</v>
      </c>
      <c r="E316" s="37">
        <f>'Приложение 2'!F522</f>
        <v>39398</v>
      </c>
      <c r="F316" s="37">
        <f>'Приложение 2'!G522</f>
        <v>42762.4</v>
      </c>
    </row>
    <row r="317" spans="1:6" ht="62.25" customHeight="1">
      <c r="A317" s="82" t="s">
        <v>470</v>
      </c>
      <c r="B317" s="25" t="s">
        <v>428</v>
      </c>
      <c r="C317" s="25" t="s">
        <v>136</v>
      </c>
      <c r="D317" s="26">
        <f>D318</f>
        <v>514.4</v>
      </c>
      <c r="E317" s="26">
        <f>E318</f>
        <v>510</v>
      </c>
      <c r="F317" s="26">
        <f>F318</f>
        <v>505.3</v>
      </c>
    </row>
    <row r="318" spans="1:6" ht="12.75" customHeight="1">
      <c r="A318" s="35" t="s">
        <v>31</v>
      </c>
      <c r="B318" s="36" t="s">
        <v>428</v>
      </c>
      <c r="C318" s="36" t="s">
        <v>2</v>
      </c>
      <c r="D318" s="37">
        <f>'Приложение 2'!E524</f>
        <v>514.4</v>
      </c>
      <c r="E318" s="37">
        <f>'Приложение 2'!F524</f>
        <v>510</v>
      </c>
      <c r="F318" s="37">
        <f>'Приложение 2'!G524</f>
        <v>505.3</v>
      </c>
    </row>
    <row r="319" spans="1:6" ht="25.5" customHeight="1">
      <c r="A319" s="33" t="s">
        <v>90</v>
      </c>
      <c r="B319" s="25" t="s">
        <v>429</v>
      </c>
      <c r="C319" s="25" t="s">
        <v>136</v>
      </c>
      <c r="D319" s="26">
        <f aca="true" t="shared" si="44" ref="D319:F320">D320</f>
        <v>5</v>
      </c>
      <c r="E319" s="26">
        <f t="shared" si="44"/>
        <v>4</v>
      </c>
      <c r="F319" s="26">
        <f t="shared" si="44"/>
        <v>2.4</v>
      </c>
    </row>
    <row r="320" spans="1:6" ht="15.75" customHeight="1">
      <c r="A320" s="27" t="s">
        <v>51</v>
      </c>
      <c r="B320" s="25" t="s">
        <v>430</v>
      </c>
      <c r="C320" s="25" t="s">
        <v>136</v>
      </c>
      <c r="D320" s="26">
        <f t="shared" si="44"/>
        <v>5</v>
      </c>
      <c r="E320" s="26">
        <f t="shared" si="44"/>
        <v>4</v>
      </c>
      <c r="F320" s="26">
        <f t="shared" si="44"/>
        <v>2.4</v>
      </c>
    </row>
    <row r="321" spans="1:6" ht="24">
      <c r="A321" s="35" t="s">
        <v>91</v>
      </c>
      <c r="B321" s="36" t="s">
        <v>430</v>
      </c>
      <c r="C321" s="36" t="s">
        <v>306</v>
      </c>
      <c r="D321" s="37">
        <f>'Приложение 2'!E527</f>
        <v>5</v>
      </c>
      <c r="E321" s="37">
        <f>'Приложение 2'!F527</f>
        <v>4</v>
      </c>
      <c r="F321" s="37">
        <f>'Приложение 2'!G527</f>
        <v>2.4</v>
      </c>
    </row>
    <row r="322" spans="1:6" ht="27.75" customHeight="1">
      <c r="A322" s="33" t="s">
        <v>61</v>
      </c>
      <c r="B322" s="25" t="s">
        <v>307</v>
      </c>
      <c r="C322" s="25" t="s">
        <v>136</v>
      </c>
      <c r="D322" s="26">
        <f>D323</f>
        <v>18774.3</v>
      </c>
      <c r="E322" s="26">
        <f>E323</f>
        <v>17629</v>
      </c>
      <c r="F322" s="26">
        <f>F323</f>
        <v>17640.7</v>
      </c>
    </row>
    <row r="323" spans="1:6" ht="36.75" customHeight="1">
      <c r="A323" s="27" t="s">
        <v>21</v>
      </c>
      <c r="B323" s="25" t="s">
        <v>308</v>
      </c>
      <c r="C323" s="25" t="s">
        <v>136</v>
      </c>
      <c r="D323" s="26">
        <f>D324+D325+D326</f>
        <v>18774.3</v>
      </c>
      <c r="E323" s="26">
        <f>E324+E325+E326</f>
        <v>17629</v>
      </c>
      <c r="F323" s="26">
        <f>F324+F325+F326</f>
        <v>17640.7</v>
      </c>
    </row>
    <row r="324" spans="1:6" ht="61.5" customHeight="1">
      <c r="A324" s="35" t="s">
        <v>11</v>
      </c>
      <c r="B324" s="36" t="s">
        <v>308</v>
      </c>
      <c r="C324" s="36" t="s">
        <v>12</v>
      </c>
      <c r="D324" s="37">
        <f>'Приложение 2'!E530</f>
        <v>17531.7</v>
      </c>
      <c r="E324" s="37">
        <f>'Приложение 2'!F530</f>
        <v>16489.9</v>
      </c>
      <c r="F324" s="37">
        <f>'Приложение 2'!G530</f>
        <v>16490</v>
      </c>
    </row>
    <row r="325" spans="1:6" ht="23.25" customHeight="1">
      <c r="A325" s="35" t="s">
        <v>149</v>
      </c>
      <c r="B325" s="36" t="s">
        <v>308</v>
      </c>
      <c r="C325" s="36" t="s">
        <v>26</v>
      </c>
      <c r="D325" s="37">
        <f>'Приложение 2'!E531</f>
        <v>1237.6</v>
      </c>
      <c r="E325" s="37">
        <f>'Приложение 2'!F531</f>
        <v>1134.1</v>
      </c>
      <c r="F325" s="37">
        <f>'Приложение 2'!G531</f>
        <v>1145.7</v>
      </c>
    </row>
    <row r="326" spans="1:6" ht="12.75" customHeight="1">
      <c r="A326" s="35" t="s">
        <v>1</v>
      </c>
      <c r="B326" s="36" t="s">
        <v>308</v>
      </c>
      <c r="C326" s="36" t="s">
        <v>0</v>
      </c>
      <c r="D326" s="37">
        <f>'Приложение 2'!E532</f>
        <v>5</v>
      </c>
      <c r="E326" s="37">
        <f>'Приложение 2'!F532</f>
        <v>5</v>
      </c>
      <c r="F326" s="37">
        <f>'Приложение 2'!G532</f>
        <v>5</v>
      </c>
    </row>
    <row r="327" spans="1:6" ht="24">
      <c r="A327" s="38" t="s">
        <v>80</v>
      </c>
      <c r="B327" s="19" t="s">
        <v>181</v>
      </c>
      <c r="C327" s="19" t="s">
        <v>136</v>
      </c>
      <c r="D327" s="21">
        <f>D331+D334+D328+D338</f>
        <v>3777.3999999999996</v>
      </c>
      <c r="E327" s="21">
        <f>E331+E334+E328+E338</f>
        <v>2848.6</v>
      </c>
      <c r="F327" s="21">
        <f>F331+F334+F328+F338</f>
        <v>2848.6</v>
      </c>
    </row>
    <row r="328" spans="1:6" ht="48">
      <c r="A328" s="33" t="s">
        <v>333</v>
      </c>
      <c r="B328" s="25" t="s">
        <v>334</v>
      </c>
      <c r="C328" s="25"/>
      <c r="D328" s="26">
        <f aca="true" t="shared" si="45" ref="D328:F329">D329</f>
        <v>288</v>
      </c>
      <c r="E328" s="26">
        <f t="shared" si="45"/>
        <v>60</v>
      </c>
      <c r="F328" s="26">
        <f t="shared" si="45"/>
        <v>60</v>
      </c>
    </row>
    <row r="329" spans="1:6" ht="15.75" customHeight="1">
      <c r="A329" s="27" t="s">
        <v>51</v>
      </c>
      <c r="B329" s="25" t="s">
        <v>335</v>
      </c>
      <c r="C329" s="25"/>
      <c r="D329" s="26">
        <f t="shared" si="45"/>
        <v>288</v>
      </c>
      <c r="E329" s="26">
        <f t="shared" si="45"/>
        <v>60</v>
      </c>
      <c r="F329" s="26">
        <f t="shared" si="45"/>
        <v>60</v>
      </c>
    </row>
    <row r="330" spans="1:6" ht="27" customHeight="1">
      <c r="A330" s="35" t="s">
        <v>149</v>
      </c>
      <c r="B330" s="36" t="s">
        <v>335</v>
      </c>
      <c r="C330" s="36">
        <v>200</v>
      </c>
      <c r="D330" s="37">
        <f>'Приложение 2'!E131</f>
        <v>288</v>
      </c>
      <c r="E330" s="37">
        <f>'Приложение 2'!F131</f>
        <v>60</v>
      </c>
      <c r="F330" s="37">
        <f>'Приложение 2'!G131</f>
        <v>60</v>
      </c>
    </row>
    <row r="331" spans="1:6" ht="24">
      <c r="A331" s="33" t="s">
        <v>81</v>
      </c>
      <c r="B331" s="25" t="s">
        <v>182</v>
      </c>
      <c r="C331" s="25" t="s">
        <v>136</v>
      </c>
      <c r="D331" s="26">
        <f aca="true" t="shared" si="46" ref="D331:F332">D332</f>
        <v>70</v>
      </c>
      <c r="E331" s="26">
        <f t="shared" si="46"/>
        <v>50</v>
      </c>
      <c r="F331" s="26">
        <f t="shared" si="46"/>
        <v>50</v>
      </c>
    </row>
    <row r="332" spans="1:6" ht="13.5" customHeight="1">
      <c r="A332" s="27" t="s">
        <v>51</v>
      </c>
      <c r="B332" s="25" t="s">
        <v>183</v>
      </c>
      <c r="C332" s="25" t="s">
        <v>136</v>
      </c>
      <c r="D332" s="26">
        <f t="shared" si="46"/>
        <v>70</v>
      </c>
      <c r="E332" s="26">
        <f t="shared" si="46"/>
        <v>50</v>
      </c>
      <c r="F332" s="26">
        <f t="shared" si="46"/>
        <v>50</v>
      </c>
    </row>
    <row r="333" spans="1:6" ht="27" customHeight="1">
      <c r="A333" s="35" t="s">
        <v>149</v>
      </c>
      <c r="B333" s="36" t="s">
        <v>183</v>
      </c>
      <c r="C333" s="36" t="s">
        <v>26</v>
      </c>
      <c r="D333" s="37">
        <f>'Приложение 2'!E134</f>
        <v>70</v>
      </c>
      <c r="E333" s="37">
        <f>'Приложение 2'!F134</f>
        <v>50</v>
      </c>
      <c r="F333" s="37">
        <f>'Приложение 2'!G134</f>
        <v>50</v>
      </c>
    </row>
    <row r="334" spans="1:6" ht="27" customHeight="1">
      <c r="A334" s="33" t="s">
        <v>252</v>
      </c>
      <c r="B334" s="25" t="s">
        <v>379</v>
      </c>
      <c r="C334" s="25"/>
      <c r="D334" s="26">
        <f>D335</f>
        <v>2738.6</v>
      </c>
      <c r="E334" s="26">
        <f>E335</f>
        <v>2738.6</v>
      </c>
      <c r="F334" s="26">
        <f>F335</f>
        <v>2738.6</v>
      </c>
    </row>
    <row r="335" spans="1:6" ht="24.75" customHeight="1">
      <c r="A335" s="27" t="s">
        <v>193</v>
      </c>
      <c r="B335" s="25" t="s">
        <v>380</v>
      </c>
      <c r="C335" s="25" t="s">
        <v>136</v>
      </c>
      <c r="D335" s="26">
        <f>D336+D337</f>
        <v>2738.6</v>
      </c>
      <c r="E335" s="26">
        <f>E336+E337</f>
        <v>2738.6</v>
      </c>
      <c r="F335" s="26">
        <f>F336+F337</f>
        <v>2738.6</v>
      </c>
    </row>
    <row r="336" spans="1:6" ht="27.75" customHeight="1">
      <c r="A336" s="35" t="s">
        <v>149</v>
      </c>
      <c r="B336" s="36" t="s">
        <v>380</v>
      </c>
      <c r="C336" s="36" t="s">
        <v>26</v>
      </c>
      <c r="D336" s="37">
        <f>'Приложение 2'!E137</f>
        <v>1698.6</v>
      </c>
      <c r="E336" s="37">
        <f>'Приложение 2'!F137</f>
        <v>1698.6</v>
      </c>
      <c r="F336" s="26">
        <f>'Приложение 2'!G137</f>
        <v>1698.6</v>
      </c>
    </row>
    <row r="337" spans="1:6" ht="36">
      <c r="A337" s="35" t="s">
        <v>5</v>
      </c>
      <c r="B337" s="36" t="s">
        <v>380</v>
      </c>
      <c r="C337" s="36" t="s">
        <v>14</v>
      </c>
      <c r="D337" s="37">
        <f>'Приложение 2'!E138</f>
        <v>1040</v>
      </c>
      <c r="E337" s="37">
        <f>'Приложение 2'!F138</f>
        <v>1040</v>
      </c>
      <c r="F337" s="26">
        <f>'Приложение 2'!G138</f>
        <v>1040</v>
      </c>
    </row>
    <row r="338" spans="1:6" ht="36">
      <c r="A338" s="29" t="s">
        <v>498</v>
      </c>
      <c r="B338" s="25" t="s">
        <v>496</v>
      </c>
      <c r="C338" s="25"/>
      <c r="D338" s="26">
        <f aca="true" t="shared" si="47" ref="D338:F339">D339</f>
        <v>680.8</v>
      </c>
      <c r="E338" s="26">
        <f t="shared" si="47"/>
        <v>0</v>
      </c>
      <c r="F338" s="26">
        <f t="shared" si="47"/>
        <v>0</v>
      </c>
    </row>
    <row r="339" spans="1:6" ht="15.75" customHeight="1">
      <c r="A339" s="27" t="s">
        <v>51</v>
      </c>
      <c r="B339" s="25" t="s">
        <v>497</v>
      </c>
      <c r="C339" s="25"/>
      <c r="D339" s="26">
        <f t="shared" si="47"/>
        <v>680.8</v>
      </c>
      <c r="E339" s="26">
        <f t="shared" si="47"/>
        <v>0</v>
      </c>
      <c r="F339" s="26">
        <f t="shared" si="47"/>
        <v>0</v>
      </c>
    </row>
    <row r="340" spans="1:6" ht="36">
      <c r="A340" s="35" t="s">
        <v>5</v>
      </c>
      <c r="B340" s="36" t="s">
        <v>497</v>
      </c>
      <c r="C340" s="36">
        <v>600</v>
      </c>
      <c r="D340" s="37">
        <f>'Приложение 2'!E141</f>
        <v>680.8</v>
      </c>
      <c r="E340" s="37">
        <f>'Приложение 2'!F141</f>
        <v>0</v>
      </c>
      <c r="F340" s="37">
        <f>'Приложение 2'!G141</f>
        <v>0</v>
      </c>
    </row>
    <row r="341" spans="1:6" ht="15" customHeight="1">
      <c r="A341" s="38" t="s">
        <v>69</v>
      </c>
      <c r="B341" s="19" t="s">
        <v>184</v>
      </c>
      <c r="C341" s="19" t="s">
        <v>136</v>
      </c>
      <c r="D341" s="21">
        <f>D342+D345+D348+D351</f>
        <v>748</v>
      </c>
      <c r="E341" s="21">
        <f>E342+E345+E348+E351</f>
        <v>75</v>
      </c>
      <c r="F341" s="21">
        <f>F342+F345+F348+F351</f>
        <v>75</v>
      </c>
    </row>
    <row r="342" spans="1:6" ht="36" customHeight="1">
      <c r="A342" s="33" t="s">
        <v>70</v>
      </c>
      <c r="B342" s="25" t="s">
        <v>185</v>
      </c>
      <c r="C342" s="25" t="s">
        <v>136</v>
      </c>
      <c r="D342" s="26">
        <f aca="true" t="shared" si="48" ref="D342:F343">D343</f>
        <v>200</v>
      </c>
      <c r="E342" s="26">
        <f t="shared" si="48"/>
        <v>60</v>
      </c>
      <c r="F342" s="26">
        <f t="shared" si="48"/>
        <v>60</v>
      </c>
    </row>
    <row r="343" spans="1:6" ht="14.25" customHeight="1">
      <c r="A343" s="27" t="s">
        <v>51</v>
      </c>
      <c r="B343" s="25" t="s">
        <v>186</v>
      </c>
      <c r="C343" s="25" t="s">
        <v>136</v>
      </c>
      <c r="D343" s="26">
        <f t="shared" si="48"/>
        <v>200</v>
      </c>
      <c r="E343" s="26">
        <f t="shared" si="48"/>
        <v>60</v>
      </c>
      <c r="F343" s="26">
        <f t="shared" si="48"/>
        <v>60</v>
      </c>
    </row>
    <row r="344" spans="1:6" ht="24" customHeight="1">
      <c r="A344" s="35" t="s">
        <v>149</v>
      </c>
      <c r="B344" s="36" t="s">
        <v>186</v>
      </c>
      <c r="C344" s="36" t="s">
        <v>26</v>
      </c>
      <c r="D344" s="37">
        <f>'Приложение 2'!E145</f>
        <v>200</v>
      </c>
      <c r="E344" s="37">
        <f>'Приложение 2'!F145</f>
        <v>60</v>
      </c>
      <c r="F344" s="37">
        <f>'Приложение 2'!G145</f>
        <v>60</v>
      </c>
    </row>
    <row r="345" spans="1:6" ht="42" customHeight="1">
      <c r="A345" s="33" t="s">
        <v>187</v>
      </c>
      <c r="B345" s="25" t="s">
        <v>188</v>
      </c>
      <c r="C345" s="25" t="s">
        <v>136</v>
      </c>
      <c r="D345" s="26">
        <f aca="true" t="shared" si="49" ref="D345:F346">D346</f>
        <v>12</v>
      </c>
      <c r="E345" s="26">
        <f t="shared" si="49"/>
        <v>15</v>
      </c>
      <c r="F345" s="26">
        <f t="shared" si="49"/>
        <v>15</v>
      </c>
    </row>
    <row r="346" spans="1:6" ht="17.25" customHeight="1">
      <c r="A346" s="27" t="s">
        <v>51</v>
      </c>
      <c r="B346" s="25" t="s">
        <v>189</v>
      </c>
      <c r="C346" s="25" t="s">
        <v>136</v>
      </c>
      <c r="D346" s="26">
        <f t="shared" si="49"/>
        <v>12</v>
      </c>
      <c r="E346" s="26">
        <f t="shared" si="49"/>
        <v>15</v>
      </c>
      <c r="F346" s="26">
        <f t="shared" si="49"/>
        <v>15</v>
      </c>
    </row>
    <row r="347" spans="1:6" ht="28.5" customHeight="1">
      <c r="A347" s="35" t="s">
        <v>149</v>
      </c>
      <c r="B347" s="36" t="s">
        <v>189</v>
      </c>
      <c r="C347" s="36" t="s">
        <v>26</v>
      </c>
      <c r="D347" s="37">
        <f>'Приложение 2'!E148</f>
        <v>12</v>
      </c>
      <c r="E347" s="37">
        <f>'Приложение 2'!F148</f>
        <v>15</v>
      </c>
      <c r="F347" s="37">
        <f>'Приложение 2'!G148</f>
        <v>15</v>
      </c>
    </row>
    <row r="348" spans="1:6" ht="63.75" customHeight="1">
      <c r="A348" s="22" t="s">
        <v>381</v>
      </c>
      <c r="B348" s="25" t="s">
        <v>382</v>
      </c>
      <c r="C348" s="36"/>
      <c r="D348" s="37">
        <f aca="true" t="shared" si="50" ref="D348:F349">D349</f>
        <v>400</v>
      </c>
      <c r="E348" s="37">
        <f t="shared" si="50"/>
        <v>0</v>
      </c>
      <c r="F348" s="37">
        <f t="shared" si="50"/>
        <v>0</v>
      </c>
    </row>
    <row r="349" spans="1:6" ht="15.75" customHeight="1">
      <c r="A349" s="24" t="s">
        <v>51</v>
      </c>
      <c r="B349" s="25" t="s">
        <v>383</v>
      </c>
      <c r="C349" s="36"/>
      <c r="D349" s="37">
        <f t="shared" si="50"/>
        <v>400</v>
      </c>
      <c r="E349" s="37">
        <f t="shared" si="50"/>
        <v>0</v>
      </c>
      <c r="F349" s="37">
        <f t="shared" si="50"/>
        <v>0</v>
      </c>
    </row>
    <row r="350" spans="1:6" ht="23.25" customHeight="1">
      <c r="A350" s="35" t="s">
        <v>149</v>
      </c>
      <c r="B350" s="36" t="s">
        <v>383</v>
      </c>
      <c r="C350" s="36">
        <v>200</v>
      </c>
      <c r="D350" s="37">
        <f>'Приложение 2'!E151</f>
        <v>400</v>
      </c>
      <c r="E350" s="37">
        <f>'Приложение 2'!F151</f>
        <v>0</v>
      </c>
      <c r="F350" s="37">
        <f>'Приложение 2'!G151</f>
        <v>0</v>
      </c>
    </row>
    <row r="351" spans="1:6" ht="40.5" customHeight="1">
      <c r="A351" s="22" t="s">
        <v>384</v>
      </c>
      <c r="B351" s="23" t="s">
        <v>385</v>
      </c>
      <c r="C351" s="23" t="s">
        <v>136</v>
      </c>
      <c r="D351" s="37">
        <f aca="true" t="shared" si="51" ref="D351:F352">D352</f>
        <v>136</v>
      </c>
      <c r="E351" s="37">
        <f t="shared" si="51"/>
        <v>0</v>
      </c>
      <c r="F351" s="37">
        <f t="shared" si="51"/>
        <v>0</v>
      </c>
    </row>
    <row r="352" spans="1:6" ht="13.5" customHeight="1">
      <c r="A352" s="24" t="s">
        <v>51</v>
      </c>
      <c r="B352" s="25" t="s">
        <v>386</v>
      </c>
      <c r="C352" s="25" t="s">
        <v>136</v>
      </c>
      <c r="D352" s="37">
        <f t="shared" si="51"/>
        <v>136</v>
      </c>
      <c r="E352" s="37">
        <f t="shared" si="51"/>
        <v>0</v>
      </c>
      <c r="F352" s="37">
        <f t="shared" si="51"/>
        <v>0</v>
      </c>
    </row>
    <row r="353" spans="1:6" ht="26.25" customHeight="1">
      <c r="A353" s="35" t="s">
        <v>149</v>
      </c>
      <c r="B353" s="70" t="s">
        <v>386</v>
      </c>
      <c r="C353" s="36" t="s">
        <v>26</v>
      </c>
      <c r="D353" s="37">
        <f>'Приложение 2'!E154</f>
        <v>136</v>
      </c>
      <c r="E353" s="37">
        <f>'Приложение 2'!F154</f>
        <v>0</v>
      </c>
      <c r="F353" s="37">
        <f>'Приложение 2'!G154</f>
        <v>0</v>
      </c>
    </row>
    <row r="354" spans="1:6" ht="26.25" customHeight="1">
      <c r="A354" s="38" t="s">
        <v>190</v>
      </c>
      <c r="B354" s="19" t="s">
        <v>191</v>
      </c>
      <c r="C354" s="19" t="s">
        <v>136</v>
      </c>
      <c r="D354" s="21">
        <f>D355</f>
        <v>108</v>
      </c>
      <c r="E354" s="21">
        <f>E355</f>
        <v>0</v>
      </c>
      <c r="F354" s="21">
        <f>F355</f>
        <v>0</v>
      </c>
    </row>
    <row r="355" spans="1:6" ht="25.5" customHeight="1">
      <c r="A355" s="33" t="s">
        <v>99</v>
      </c>
      <c r="B355" s="25" t="s">
        <v>192</v>
      </c>
      <c r="C355" s="25" t="s">
        <v>136</v>
      </c>
      <c r="D355" s="26">
        <f aca="true" t="shared" si="52" ref="D355:F356">D356</f>
        <v>108</v>
      </c>
      <c r="E355" s="26">
        <f t="shared" si="52"/>
        <v>0</v>
      </c>
      <c r="F355" s="26">
        <f t="shared" si="52"/>
        <v>0</v>
      </c>
    </row>
    <row r="356" spans="1:6" ht="73.5" customHeight="1">
      <c r="A356" s="27" t="s">
        <v>346</v>
      </c>
      <c r="B356" s="25" t="s">
        <v>100</v>
      </c>
      <c r="C356" s="25" t="s">
        <v>136</v>
      </c>
      <c r="D356" s="26">
        <f t="shared" si="52"/>
        <v>108</v>
      </c>
      <c r="E356" s="26">
        <f t="shared" si="52"/>
        <v>0</v>
      </c>
      <c r="F356" s="26">
        <f t="shared" si="52"/>
        <v>0</v>
      </c>
    </row>
    <row r="357" spans="1:6" ht="36" customHeight="1">
      <c r="A357" s="35" t="s">
        <v>5</v>
      </c>
      <c r="B357" s="36" t="s">
        <v>100</v>
      </c>
      <c r="C357" s="36" t="s">
        <v>14</v>
      </c>
      <c r="D357" s="37">
        <f>'Приложение 2'!E158</f>
        <v>108</v>
      </c>
      <c r="E357" s="37">
        <f>'Приложение 2'!F158</f>
        <v>0</v>
      </c>
      <c r="F357" s="37">
        <f>'Приложение 2'!G158</f>
        <v>0</v>
      </c>
    </row>
    <row r="358" spans="1:6" ht="38.25" customHeight="1">
      <c r="A358" s="38" t="s">
        <v>10</v>
      </c>
      <c r="B358" s="19" t="s">
        <v>194</v>
      </c>
      <c r="C358" s="19" t="s">
        <v>136</v>
      </c>
      <c r="D358" s="21">
        <f>D359+D364</f>
        <v>2328.7</v>
      </c>
      <c r="E358" s="21">
        <f>E359+E364</f>
        <v>1012.7</v>
      </c>
      <c r="F358" s="21">
        <f>F359+F364</f>
        <v>1012.7</v>
      </c>
    </row>
    <row r="359" spans="1:6" ht="36">
      <c r="A359" s="38" t="s">
        <v>49</v>
      </c>
      <c r="B359" s="19" t="s">
        <v>195</v>
      </c>
      <c r="C359" s="19" t="s">
        <v>136</v>
      </c>
      <c r="D359" s="21">
        <f aca="true" t="shared" si="53" ref="D359:F360">D360</f>
        <v>2186</v>
      </c>
      <c r="E359" s="21">
        <f t="shared" si="53"/>
        <v>1000</v>
      </c>
      <c r="F359" s="21">
        <f t="shared" si="53"/>
        <v>1000</v>
      </c>
    </row>
    <row r="360" spans="1:6" ht="111" customHeight="1">
      <c r="A360" s="33" t="s">
        <v>50</v>
      </c>
      <c r="B360" s="25" t="s">
        <v>196</v>
      </c>
      <c r="C360" s="25" t="s">
        <v>136</v>
      </c>
      <c r="D360" s="26">
        <f t="shared" si="53"/>
        <v>2186</v>
      </c>
      <c r="E360" s="26">
        <f t="shared" si="53"/>
        <v>1000</v>
      </c>
      <c r="F360" s="26">
        <f t="shared" si="53"/>
        <v>1000</v>
      </c>
    </row>
    <row r="361" spans="1:6" ht="12" customHeight="1">
      <c r="A361" s="27" t="s">
        <v>51</v>
      </c>
      <c r="B361" s="25" t="s">
        <v>197</v>
      </c>
      <c r="C361" s="25" t="s">
        <v>136</v>
      </c>
      <c r="D361" s="26">
        <f>D362+D363</f>
        <v>2186</v>
      </c>
      <c r="E361" s="26">
        <f>E362+E363</f>
        <v>1000</v>
      </c>
      <c r="F361" s="26">
        <f>F362+F363</f>
        <v>1000</v>
      </c>
    </row>
    <row r="362" spans="1:6" ht="25.5" customHeight="1">
      <c r="A362" s="35" t="s">
        <v>149</v>
      </c>
      <c r="B362" s="36" t="s">
        <v>197</v>
      </c>
      <c r="C362" s="36" t="s">
        <v>26</v>
      </c>
      <c r="D362" s="37">
        <f>'Приложение 2'!E163</f>
        <v>1300</v>
      </c>
      <c r="E362" s="37">
        <f>'Приложение 2'!F163</f>
        <v>900</v>
      </c>
      <c r="F362" s="37">
        <f>'Приложение 2'!G163</f>
        <v>900</v>
      </c>
    </row>
    <row r="363" spans="1:6" ht="36">
      <c r="A363" s="35" t="s">
        <v>5</v>
      </c>
      <c r="B363" s="36" t="s">
        <v>197</v>
      </c>
      <c r="C363" s="36" t="s">
        <v>14</v>
      </c>
      <c r="D363" s="37">
        <f>'Приложение 2'!E164+'Приложение 2'!E344</f>
        <v>886</v>
      </c>
      <c r="E363" s="37">
        <f>'Приложение 2'!F164+'Приложение 2'!F344</f>
        <v>100</v>
      </c>
      <c r="F363" s="37">
        <f>'Приложение 2'!G164+'Приложение 2'!G344</f>
        <v>100</v>
      </c>
    </row>
    <row r="364" spans="1:6" ht="37.5" customHeight="1">
      <c r="A364" s="38" t="s">
        <v>242</v>
      </c>
      <c r="B364" s="19" t="s">
        <v>243</v>
      </c>
      <c r="C364" s="19" t="s">
        <v>136</v>
      </c>
      <c r="D364" s="21">
        <f>D368+D365</f>
        <v>142.7</v>
      </c>
      <c r="E364" s="21">
        <f>E368+E365</f>
        <v>12.7</v>
      </c>
      <c r="F364" s="21">
        <f>F368+F365</f>
        <v>12.7</v>
      </c>
    </row>
    <row r="365" spans="1:6" ht="30" customHeight="1">
      <c r="A365" s="61" t="s">
        <v>433</v>
      </c>
      <c r="B365" s="30" t="s">
        <v>434</v>
      </c>
      <c r="C365" s="30" t="s">
        <v>136</v>
      </c>
      <c r="D365" s="31">
        <f aca="true" t="shared" si="54" ref="D365:F366">D366</f>
        <v>130</v>
      </c>
      <c r="E365" s="31">
        <f t="shared" si="54"/>
        <v>0</v>
      </c>
      <c r="F365" s="31">
        <f t="shared" si="54"/>
        <v>0</v>
      </c>
    </row>
    <row r="366" spans="1:6" ht="15" customHeight="1">
      <c r="A366" s="29" t="s">
        <v>51</v>
      </c>
      <c r="B366" s="30" t="s">
        <v>435</v>
      </c>
      <c r="C366" s="30" t="s">
        <v>136</v>
      </c>
      <c r="D366" s="31">
        <f t="shared" si="54"/>
        <v>130</v>
      </c>
      <c r="E366" s="31">
        <f t="shared" si="54"/>
        <v>0</v>
      </c>
      <c r="F366" s="31">
        <f t="shared" si="54"/>
        <v>0</v>
      </c>
    </row>
    <row r="367" spans="1:6" ht="37.5" customHeight="1">
      <c r="A367" s="47" t="s">
        <v>5</v>
      </c>
      <c r="B367" s="42" t="s">
        <v>435</v>
      </c>
      <c r="C367" s="42" t="s">
        <v>14</v>
      </c>
      <c r="D367" s="43">
        <f>'Приложение 2'!E348</f>
        <v>130</v>
      </c>
      <c r="E367" s="43">
        <f>'Приложение 2'!F348</f>
        <v>0</v>
      </c>
      <c r="F367" s="43">
        <f>'Приложение 2'!G348</f>
        <v>0</v>
      </c>
    </row>
    <row r="368" spans="1:6" ht="26.25" customHeight="1">
      <c r="A368" s="27" t="s">
        <v>323</v>
      </c>
      <c r="B368" s="25" t="s">
        <v>438</v>
      </c>
      <c r="C368" s="25" t="s">
        <v>136</v>
      </c>
      <c r="D368" s="26">
        <f aca="true" t="shared" si="55" ref="D368:F369">D369</f>
        <v>12.7</v>
      </c>
      <c r="E368" s="26">
        <f t="shared" si="55"/>
        <v>12.7</v>
      </c>
      <c r="F368" s="26">
        <f t="shared" si="55"/>
        <v>12.7</v>
      </c>
    </row>
    <row r="369" spans="1:6" ht="15" customHeight="1">
      <c r="A369" s="27" t="s">
        <v>51</v>
      </c>
      <c r="B369" s="25" t="s">
        <v>439</v>
      </c>
      <c r="C369" s="25"/>
      <c r="D369" s="26">
        <f t="shared" si="55"/>
        <v>12.7</v>
      </c>
      <c r="E369" s="26">
        <f t="shared" si="55"/>
        <v>12.7</v>
      </c>
      <c r="F369" s="26">
        <f t="shared" si="55"/>
        <v>12.7</v>
      </c>
    </row>
    <row r="370" spans="1:6" ht="36">
      <c r="A370" s="35" t="s">
        <v>5</v>
      </c>
      <c r="B370" s="36" t="s">
        <v>439</v>
      </c>
      <c r="C370" s="36" t="s">
        <v>14</v>
      </c>
      <c r="D370" s="37">
        <f>'Приложение 2'!E351</f>
        <v>12.7</v>
      </c>
      <c r="E370" s="37">
        <f>'Приложение 2'!F351</f>
        <v>12.7</v>
      </c>
      <c r="F370" s="37">
        <f>'Приложение 2'!G351</f>
        <v>12.7</v>
      </c>
    </row>
    <row r="371" spans="1:6" ht="38.25" customHeight="1">
      <c r="A371" s="38" t="s">
        <v>38</v>
      </c>
      <c r="B371" s="19" t="s">
        <v>198</v>
      </c>
      <c r="C371" s="19" t="s">
        <v>136</v>
      </c>
      <c r="D371" s="21">
        <f>D372+D394+D407</f>
        <v>63395.200000000004</v>
      </c>
      <c r="E371" s="21">
        <f>E372+E394+E407</f>
        <v>36347.1</v>
      </c>
      <c r="F371" s="21">
        <f>F372+F394+F407</f>
        <v>37858.1</v>
      </c>
    </row>
    <row r="372" spans="1:9" ht="26.25" customHeight="1">
      <c r="A372" s="38" t="s">
        <v>25</v>
      </c>
      <c r="B372" s="19" t="s">
        <v>199</v>
      </c>
      <c r="C372" s="19" t="s">
        <v>136</v>
      </c>
      <c r="D372" s="21">
        <f>+D373+D379+D382+D388+D391+D385</f>
        <v>41666.4</v>
      </c>
      <c r="E372" s="21">
        <f>+E373+E379+E382+E388+E391+E385</f>
        <v>17690.699999999997</v>
      </c>
      <c r="F372" s="21">
        <f>+F373+F379+F382+F388+F391+F385</f>
        <v>17798.8</v>
      </c>
      <c r="G372" s="3"/>
      <c r="H372" s="3"/>
      <c r="I372" s="3"/>
    </row>
    <row r="373" spans="1:6" ht="51.75" customHeight="1">
      <c r="A373" s="33" t="s">
        <v>347</v>
      </c>
      <c r="B373" s="25" t="s">
        <v>200</v>
      </c>
      <c r="C373" s="25" t="s">
        <v>136</v>
      </c>
      <c r="D373" s="26">
        <f>D374+D377</f>
        <v>10446.1</v>
      </c>
      <c r="E373" s="26">
        <f>E374+E377</f>
        <v>8869.3</v>
      </c>
      <c r="F373" s="26">
        <f>F374+F377</f>
        <v>8977.4</v>
      </c>
    </row>
    <row r="374" spans="1:6" ht="13.5" customHeight="1">
      <c r="A374" s="27" t="s">
        <v>51</v>
      </c>
      <c r="B374" s="25" t="s">
        <v>320</v>
      </c>
      <c r="C374" s="25" t="s">
        <v>136</v>
      </c>
      <c r="D374" s="26">
        <f>D375+D376</f>
        <v>7349.2</v>
      </c>
      <c r="E374" s="26">
        <f>E375+E376</f>
        <v>5878.8</v>
      </c>
      <c r="F374" s="26">
        <f>F375+F376</f>
        <v>5986.9</v>
      </c>
    </row>
    <row r="375" spans="1:9" ht="27" customHeight="1">
      <c r="A375" s="35" t="s">
        <v>149</v>
      </c>
      <c r="B375" s="36" t="s">
        <v>320</v>
      </c>
      <c r="C375" s="36" t="s">
        <v>26</v>
      </c>
      <c r="D375" s="37">
        <f>'Приложение 2'!E169</f>
        <v>7222.2</v>
      </c>
      <c r="E375" s="37">
        <f>'Приложение 2'!F169</f>
        <v>5878.8</v>
      </c>
      <c r="F375" s="37">
        <f>'Приложение 2'!G169</f>
        <v>5986.9</v>
      </c>
      <c r="G375" s="3"/>
      <c r="H375" s="3"/>
      <c r="I375" s="3"/>
    </row>
    <row r="376" spans="1:9" ht="27" customHeight="1">
      <c r="A376" s="35" t="s">
        <v>5</v>
      </c>
      <c r="B376" s="36" t="s">
        <v>320</v>
      </c>
      <c r="C376" s="36">
        <v>600</v>
      </c>
      <c r="D376" s="37">
        <f>'Приложение 2'!E170</f>
        <v>127</v>
      </c>
      <c r="E376" s="37">
        <f>'Приложение 2'!F170</f>
        <v>0</v>
      </c>
      <c r="F376" s="37">
        <f>'Приложение 2'!G170</f>
        <v>0</v>
      </c>
      <c r="G376" s="3"/>
      <c r="H376" s="3"/>
      <c r="I376" s="3"/>
    </row>
    <row r="377" spans="1:6" ht="25.5" customHeight="1">
      <c r="A377" s="27" t="s">
        <v>74</v>
      </c>
      <c r="B377" s="25" t="s">
        <v>75</v>
      </c>
      <c r="C377" s="25" t="s">
        <v>136</v>
      </c>
      <c r="D377" s="26">
        <f>D378</f>
        <v>3096.9</v>
      </c>
      <c r="E377" s="26">
        <f>E378</f>
        <v>2990.5</v>
      </c>
      <c r="F377" s="26">
        <f>F378</f>
        <v>2990.5</v>
      </c>
    </row>
    <row r="378" spans="1:6" ht="26.25" customHeight="1">
      <c r="A378" s="35" t="s">
        <v>149</v>
      </c>
      <c r="B378" s="36" t="s">
        <v>75</v>
      </c>
      <c r="C378" s="36" t="s">
        <v>26</v>
      </c>
      <c r="D378" s="37">
        <f>'Приложение 2'!E172</f>
        <v>3096.9</v>
      </c>
      <c r="E378" s="37">
        <f>'Приложение 2'!F172</f>
        <v>2990.5</v>
      </c>
      <c r="F378" s="37">
        <f>'Приложение 2'!G172</f>
        <v>2990.5</v>
      </c>
    </row>
    <row r="379" spans="1:6" ht="36" customHeight="1">
      <c r="A379" s="33" t="s">
        <v>52</v>
      </c>
      <c r="B379" s="25" t="s">
        <v>201</v>
      </c>
      <c r="C379" s="25" t="s">
        <v>136</v>
      </c>
      <c r="D379" s="26">
        <f aca="true" t="shared" si="56" ref="D379:F380">D380</f>
        <v>7376.3</v>
      </c>
      <c r="E379" s="26">
        <f t="shared" si="56"/>
        <v>7321.4</v>
      </c>
      <c r="F379" s="26">
        <f t="shared" si="56"/>
        <v>7321.4</v>
      </c>
    </row>
    <row r="380" spans="1:6" ht="39.75" customHeight="1">
      <c r="A380" s="33" t="s">
        <v>52</v>
      </c>
      <c r="B380" s="25" t="s">
        <v>76</v>
      </c>
      <c r="C380" s="25" t="s">
        <v>136</v>
      </c>
      <c r="D380" s="26">
        <f t="shared" si="56"/>
        <v>7376.3</v>
      </c>
      <c r="E380" s="26">
        <f t="shared" si="56"/>
        <v>7321.4</v>
      </c>
      <c r="F380" s="26">
        <f t="shared" si="56"/>
        <v>7321.4</v>
      </c>
    </row>
    <row r="381" spans="1:6" ht="27" customHeight="1">
      <c r="A381" s="35" t="s">
        <v>149</v>
      </c>
      <c r="B381" s="36" t="s">
        <v>76</v>
      </c>
      <c r="C381" s="36" t="s">
        <v>26</v>
      </c>
      <c r="D381" s="37">
        <f>'Приложение 2'!E175</f>
        <v>7376.3</v>
      </c>
      <c r="E381" s="37">
        <f>'Приложение 2'!F175</f>
        <v>7321.4</v>
      </c>
      <c r="F381" s="37">
        <f>'Приложение 2'!G175</f>
        <v>7321.4</v>
      </c>
    </row>
    <row r="382" spans="1:6" ht="15.75" customHeight="1">
      <c r="A382" s="33" t="s">
        <v>127</v>
      </c>
      <c r="B382" s="25" t="s">
        <v>202</v>
      </c>
      <c r="C382" s="25" t="s">
        <v>136</v>
      </c>
      <c r="D382" s="26">
        <f aca="true" t="shared" si="57" ref="D382:F383">D383</f>
        <v>2060</v>
      </c>
      <c r="E382" s="26">
        <f t="shared" si="57"/>
        <v>1500</v>
      </c>
      <c r="F382" s="26">
        <f t="shared" si="57"/>
        <v>1500</v>
      </c>
    </row>
    <row r="383" spans="1:6" ht="15" customHeight="1">
      <c r="A383" s="34" t="s">
        <v>51</v>
      </c>
      <c r="B383" s="28" t="s">
        <v>203</v>
      </c>
      <c r="C383" s="28" t="s">
        <v>136</v>
      </c>
      <c r="D383" s="32">
        <f t="shared" si="57"/>
        <v>2060</v>
      </c>
      <c r="E383" s="32">
        <f t="shared" si="57"/>
        <v>1500</v>
      </c>
      <c r="F383" s="32">
        <f t="shared" si="57"/>
        <v>1500</v>
      </c>
    </row>
    <row r="384" spans="1:6" ht="38.25" customHeight="1">
      <c r="A384" s="47" t="s">
        <v>5</v>
      </c>
      <c r="B384" s="42" t="s">
        <v>203</v>
      </c>
      <c r="C384" s="42" t="s">
        <v>14</v>
      </c>
      <c r="D384" s="43">
        <f>'Приложение 2'!E178</f>
        <v>2060</v>
      </c>
      <c r="E384" s="43">
        <f>'Приложение 2'!F178</f>
        <v>1500</v>
      </c>
      <c r="F384" s="43">
        <f>'Приложение 2'!G178</f>
        <v>1500</v>
      </c>
    </row>
    <row r="385" spans="1:6" ht="27" customHeight="1">
      <c r="A385" s="93" t="s">
        <v>546</v>
      </c>
      <c r="B385" s="30" t="s">
        <v>544</v>
      </c>
      <c r="C385" s="30"/>
      <c r="D385" s="31">
        <f aca="true" t="shared" si="58" ref="D385:F386">D386</f>
        <v>1100</v>
      </c>
      <c r="E385" s="31">
        <f t="shared" si="58"/>
        <v>0</v>
      </c>
      <c r="F385" s="31">
        <f t="shared" si="58"/>
        <v>0</v>
      </c>
    </row>
    <row r="386" spans="1:6" ht="38.25" customHeight="1">
      <c r="A386" s="94" t="s">
        <v>547</v>
      </c>
      <c r="B386" s="30" t="s">
        <v>545</v>
      </c>
      <c r="C386" s="30"/>
      <c r="D386" s="31">
        <f t="shared" si="58"/>
        <v>1100</v>
      </c>
      <c r="E386" s="31">
        <f t="shared" si="58"/>
        <v>0</v>
      </c>
      <c r="F386" s="31">
        <f t="shared" si="58"/>
        <v>0</v>
      </c>
    </row>
    <row r="387" spans="1:6" ht="27" customHeight="1">
      <c r="A387" s="47" t="s">
        <v>149</v>
      </c>
      <c r="B387" s="42" t="s">
        <v>545</v>
      </c>
      <c r="C387" s="42">
        <v>200</v>
      </c>
      <c r="D387" s="43">
        <f>'Приложение 2'!E181</f>
        <v>1100</v>
      </c>
      <c r="E387" s="43">
        <f>'Приложение 2'!F181</f>
        <v>0</v>
      </c>
      <c r="F387" s="43">
        <f>'Приложение 2'!G181</f>
        <v>0</v>
      </c>
    </row>
    <row r="388" spans="1:6" ht="15.75" customHeight="1">
      <c r="A388" s="92" t="s">
        <v>501</v>
      </c>
      <c r="B388" s="30" t="s">
        <v>499</v>
      </c>
      <c r="C388" s="30"/>
      <c r="D388" s="31">
        <f aca="true" t="shared" si="59" ref="D388:F389">D389</f>
        <v>357.7</v>
      </c>
      <c r="E388" s="31">
        <f t="shared" si="59"/>
        <v>0</v>
      </c>
      <c r="F388" s="31">
        <f t="shared" si="59"/>
        <v>0</v>
      </c>
    </row>
    <row r="389" spans="1:6" ht="15.75" customHeight="1">
      <c r="A389" s="29" t="s">
        <v>51</v>
      </c>
      <c r="B389" s="30" t="s">
        <v>500</v>
      </c>
      <c r="C389" s="30"/>
      <c r="D389" s="31">
        <f t="shared" si="59"/>
        <v>357.7</v>
      </c>
      <c r="E389" s="31">
        <f t="shared" si="59"/>
        <v>0</v>
      </c>
      <c r="F389" s="31">
        <f t="shared" si="59"/>
        <v>0</v>
      </c>
    </row>
    <row r="390" spans="1:6" ht="24.75" customHeight="1">
      <c r="A390" s="47" t="s">
        <v>149</v>
      </c>
      <c r="B390" s="42" t="s">
        <v>500</v>
      </c>
      <c r="C390" s="42">
        <v>200</v>
      </c>
      <c r="D390" s="43">
        <f>'Приложение 2'!E184</f>
        <v>357.7</v>
      </c>
      <c r="E390" s="43">
        <f>'Приложение 2'!F184</f>
        <v>0</v>
      </c>
      <c r="F390" s="43">
        <f>'Приложение 2'!G184</f>
        <v>0</v>
      </c>
    </row>
    <row r="391" spans="1:6" ht="55.5" customHeight="1">
      <c r="A391" s="90" t="s">
        <v>539</v>
      </c>
      <c r="B391" s="30" t="s">
        <v>538</v>
      </c>
      <c r="C391" s="30"/>
      <c r="D391" s="31">
        <f aca="true" t="shared" si="60" ref="D391:F392">D392</f>
        <v>20326.3</v>
      </c>
      <c r="E391" s="31">
        <f t="shared" si="60"/>
        <v>0</v>
      </c>
      <c r="F391" s="31">
        <f t="shared" si="60"/>
        <v>0</v>
      </c>
    </row>
    <row r="392" spans="1:6" ht="54" customHeight="1">
      <c r="A392" s="90" t="s">
        <v>539</v>
      </c>
      <c r="B392" s="30" t="s">
        <v>540</v>
      </c>
      <c r="C392" s="30"/>
      <c r="D392" s="31">
        <f t="shared" si="60"/>
        <v>20326.3</v>
      </c>
      <c r="E392" s="31">
        <f t="shared" si="60"/>
        <v>0</v>
      </c>
      <c r="F392" s="31">
        <f t="shared" si="60"/>
        <v>0</v>
      </c>
    </row>
    <row r="393" spans="1:6" ht="24.75" customHeight="1">
      <c r="A393" s="47" t="s">
        <v>149</v>
      </c>
      <c r="B393" s="42" t="s">
        <v>540</v>
      </c>
      <c r="C393" s="42">
        <v>200</v>
      </c>
      <c r="D393" s="43">
        <f>'Приложение 2'!E187</f>
        <v>20326.3</v>
      </c>
      <c r="E393" s="43">
        <v>0</v>
      </c>
      <c r="F393" s="43">
        <v>0</v>
      </c>
    </row>
    <row r="394" spans="1:6" ht="36.75" customHeight="1">
      <c r="A394" s="38" t="s">
        <v>53</v>
      </c>
      <c r="B394" s="19" t="s">
        <v>204</v>
      </c>
      <c r="C394" s="19" t="s">
        <v>136</v>
      </c>
      <c r="D394" s="21">
        <f>+D395+D401+D404</f>
        <v>21163.800000000003</v>
      </c>
      <c r="E394" s="21">
        <f>+E395+E401+E404</f>
        <v>18616.4</v>
      </c>
      <c r="F394" s="21">
        <f>+F395+F401+F404</f>
        <v>20019.3</v>
      </c>
    </row>
    <row r="395" spans="1:6" ht="30" customHeight="1">
      <c r="A395" s="33" t="s">
        <v>23</v>
      </c>
      <c r="B395" s="25" t="s">
        <v>205</v>
      </c>
      <c r="C395" s="25" t="s">
        <v>136</v>
      </c>
      <c r="D395" s="26">
        <f>D396+D399</f>
        <v>8392.2</v>
      </c>
      <c r="E395" s="26">
        <f>E396+E399</f>
        <v>15527.6</v>
      </c>
      <c r="F395" s="26">
        <f>F396+F399</f>
        <v>15827.6</v>
      </c>
    </row>
    <row r="396" spans="1:6" ht="15" customHeight="1">
      <c r="A396" s="27" t="s">
        <v>51</v>
      </c>
      <c r="B396" s="25" t="s">
        <v>206</v>
      </c>
      <c r="C396" s="25" t="s">
        <v>136</v>
      </c>
      <c r="D396" s="26">
        <f>D397+D398</f>
        <v>4519.7</v>
      </c>
      <c r="E396" s="26">
        <f>E397+E398</f>
        <v>8280</v>
      </c>
      <c r="F396" s="26">
        <f>F397+F398</f>
        <v>8580</v>
      </c>
    </row>
    <row r="397" spans="1:6" ht="27" customHeight="1">
      <c r="A397" s="35" t="s">
        <v>149</v>
      </c>
      <c r="B397" s="36" t="s">
        <v>206</v>
      </c>
      <c r="C397" s="36" t="s">
        <v>26</v>
      </c>
      <c r="D397" s="37">
        <f>'Приложение 2'!E191</f>
        <v>4235.7</v>
      </c>
      <c r="E397" s="37">
        <f>'Приложение 2'!F191</f>
        <v>8000</v>
      </c>
      <c r="F397" s="37">
        <f>'Приложение 2'!G191</f>
        <v>8300</v>
      </c>
    </row>
    <row r="398" spans="1:6" ht="14.25" customHeight="1">
      <c r="A398" s="35" t="s">
        <v>1</v>
      </c>
      <c r="B398" s="36" t="s">
        <v>206</v>
      </c>
      <c r="C398" s="36" t="s">
        <v>0</v>
      </c>
      <c r="D398" s="37">
        <f>'Приложение 2'!E192</f>
        <v>284</v>
      </c>
      <c r="E398" s="37">
        <f>'Приложение 2'!F192</f>
        <v>280</v>
      </c>
      <c r="F398" s="37">
        <f>'Приложение 2'!G192</f>
        <v>280</v>
      </c>
    </row>
    <row r="399" spans="1:6" ht="55.5" customHeight="1">
      <c r="A399" s="91" t="s">
        <v>541</v>
      </c>
      <c r="B399" s="25" t="s">
        <v>542</v>
      </c>
      <c r="C399" s="25"/>
      <c r="D399" s="26">
        <f>D400</f>
        <v>3872.5</v>
      </c>
      <c r="E399" s="26">
        <f>E400</f>
        <v>7247.6</v>
      </c>
      <c r="F399" s="26">
        <f>F400</f>
        <v>7247.6</v>
      </c>
    </row>
    <row r="400" spans="1:6" ht="27" customHeight="1">
      <c r="A400" s="35" t="s">
        <v>149</v>
      </c>
      <c r="B400" s="36" t="s">
        <v>542</v>
      </c>
      <c r="C400" s="36">
        <v>200</v>
      </c>
      <c r="D400" s="37">
        <f>'Приложение 2'!E194</f>
        <v>3872.5</v>
      </c>
      <c r="E400" s="37">
        <f>'Приложение 2'!F194</f>
        <v>7247.6</v>
      </c>
      <c r="F400" s="37">
        <f>'Приложение 2'!G194</f>
        <v>7247.6</v>
      </c>
    </row>
    <row r="401" spans="1:6" ht="25.5" customHeight="1">
      <c r="A401" s="33" t="s">
        <v>24</v>
      </c>
      <c r="B401" s="25" t="s">
        <v>207</v>
      </c>
      <c r="C401" s="25" t="s">
        <v>136</v>
      </c>
      <c r="D401" s="26">
        <f aca="true" t="shared" si="61" ref="D401:F402">D402</f>
        <v>7771.6</v>
      </c>
      <c r="E401" s="26">
        <f t="shared" si="61"/>
        <v>3088.8</v>
      </c>
      <c r="F401" s="26">
        <f t="shared" si="61"/>
        <v>4191.7</v>
      </c>
    </row>
    <row r="402" spans="1:6" ht="48.75" customHeight="1">
      <c r="A402" s="27" t="s">
        <v>530</v>
      </c>
      <c r="B402" s="25" t="s">
        <v>77</v>
      </c>
      <c r="C402" s="25" t="s">
        <v>136</v>
      </c>
      <c r="D402" s="26">
        <f t="shared" si="61"/>
        <v>7771.6</v>
      </c>
      <c r="E402" s="26">
        <f t="shared" si="61"/>
        <v>3088.8</v>
      </c>
      <c r="F402" s="26">
        <f t="shared" si="61"/>
        <v>4191.7</v>
      </c>
    </row>
    <row r="403" spans="1:6" ht="13.5" customHeight="1">
      <c r="A403" s="35" t="s">
        <v>1</v>
      </c>
      <c r="B403" s="36" t="s">
        <v>77</v>
      </c>
      <c r="C403" s="36" t="s">
        <v>0</v>
      </c>
      <c r="D403" s="37">
        <f>'Приложение 2'!E197</f>
        <v>7771.6</v>
      </c>
      <c r="E403" s="37">
        <f>'Приложение 2'!F197</f>
        <v>3088.8</v>
      </c>
      <c r="F403" s="37">
        <f>'Приложение 2'!G197</f>
        <v>4191.7</v>
      </c>
    </row>
    <row r="404" spans="1:6" ht="39" customHeight="1">
      <c r="A404" s="29" t="s">
        <v>550</v>
      </c>
      <c r="B404" s="30" t="s">
        <v>548</v>
      </c>
      <c r="C404" s="30"/>
      <c r="D404" s="31">
        <f aca="true" t="shared" si="62" ref="D404:F405">D405</f>
        <v>5000</v>
      </c>
      <c r="E404" s="31">
        <f t="shared" si="62"/>
        <v>0</v>
      </c>
      <c r="F404" s="31">
        <f t="shared" si="62"/>
        <v>0</v>
      </c>
    </row>
    <row r="405" spans="1:6" ht="14.25" customHeight="1">
      <c r="A405" s="46" t="s">
        <v>51</v>
      </c>
      <c r="B405" s="42" t="s">
        <v>549</v>
      </c>
      <c r="C405" s="42"/>
      <c r="D405" s="43">
        <f t="shared" si="62"/>
        <v>5000</v>
      </c>
      <c r="E405" s="43">
        <f t="shared" si="62"/>
        <v>0</v>
      </c>
      <c r="F405" s="43">
        <f t="shared" si="62"/>
        <v>0</v>
      </c>
    </row>
    <row r="406" spans="1:6" ht="25.5" customHeight="1">
      <c r="A406" s="35" t="s">
        <v>149</v>
      </c>
      <c r="B406" s="42" t="s">
        <v>549</v>
      </c>
      <c r="C406" s="42">
        <v>200</v>
      </c>
      <c r="D406" s="43">
        <f>'Приложение 2'!E200</f>
        <v>5000</v>
      </c>
      <c r="E406" s="43">
        <f>'Приложение 2'!F200</f>
        <v>0</v>
      </c>
      <c r="F406" s="43">
        <f>'Приложение 2'!G200</f>
        <v>0</v>
      </c>
    </row>
    <row r="407" spans="1:6" ht="37.5" customHeight="1">
      <c r="A407" s="38" t="s">
        <v>67</v>
      </c>
      <c r="B407" s="19" t="s">
        <v>300</v>
      </c>
      <c r="C407" s="19" t="s">
        <v>136</v>
      </c>
      <c r="D407" s="21">
        <f>D408+D411+D414</f>
        <v>565</v>
      </c>
      <c r="E407" s="21">
        <f>E408+E411+E414</f>
        <v>40</v>
      </c>
      <c r="F407" s="21">
        <f>F408+F411+F414</f>
        <v>40</v>
      </c>
    </row>
    <row r="408" spans="1:6" ht="51" customHeight="1">
      <c r="A408" s="33" t="s">
        <v>301</v>
      </c>
      <c r="B408" s="25" t="s">
        <v>424</v>
      </c>
      <c r="C408" s="25" t="s">
        <v>136</v>
      </c>
      <c r="D408" s="26">
        <f aca="true" t="shared" si="63" ref="D408:F409">D409</f>
        <v>40</v>
      </c>
      <c r="E408" s="26">
        <f t="shared" si="63"/>
        <v>40</v>
      </c>
      <c r="F408" s="26">
        <f t="shared" si="63"/>
        <v>40</v>
      </c>
    </row>
    <row r="409" spans="1:6" ht="15.75" customHeight="1">
      <c r="A409" s="27" t="s">
        <v>51</v>
      </c>
      <c r="B409" s="25" t="s">
        <v>425</v>
      </c>
      <c r="C409" s="25" t="s">
        <v>136</v>
      </c>
      <c r="D409" s="26">
        <f t="shared" si="63"/>
        <v>40</v>
      </c>
      <c r="E409" s="26">
        <f t="shared" si="63"/>
        <v>40</v>
      </c>
      <c r="F409" s="26">
        <f t="shared" si="63"/>
        <v>40</v>
      </c>
    </row>
    <row r="410" spans="1:6" ht="37.5" customHeight="1">
      <c r="A410" s="52" t="s">
        <v>5</v>
      </c>
      <c r="B410" s="36" t="s">
        <v>425</v>
      </c>
      <c r="C410" s="53" t="s">
        <v>14</v>
      </c>
      <c r="D410" s="54">
        <f>'Приложение 2'!E500</f>
        <v>40</v>
      </c>
      <c r="E410" s="54">
        <f>'Приложение 2'!F500</f>
        <v>40</v>
      </c>
      <c r="F410" s="54">
        <f>'Приложение 2'!G500</f>
        <v>40</v>
      </c>
    </row>
    <row r="411" spans="1:6" ht="66.75" customHeight="1">
      <c r="A411" s="88" t="s">
        <v>535</v>
      </c>
      <c r="B411" s="30" t="s">
        <v>531</v>
      </c>
      <c r="C411" s="30"/>
      <c r="D411" s="31">
        <f aca="true" t="shared" si="64" ref="D411:F412">D412</f>
        <v>375</v>
      </c>
      <c r="E411" s="31">
        <f t="shared" si="64"/>
        <v>0</v>
      </c>
      <c r="F411" s="31">
        <f t="shared" si="64"/>
        <v>0</v>
      </c>
    </row>
    <row r="412" spans="1:6" ht="14.25" customHeight="1">
      <c r="A412" s="29" t="s">
        <v>51</v>
      </c>
      <c r="B412" s="30" t="s">
        <v>532</v>
      </c>
      <c r="C412" s="30"/>
      <c r="D412" s="31">
        <f t="shared" si="64"/>
        <v>375</v>
      </c>
      <c r="E412" s="31">
        <f t="shared" si="64"/>
        <v>0</v>
      </c>
      <c r="F412" s="31">
        <f t="shared" si="64"/>
        <v>0</v>
      </c>
    </row>
    <row r="413" spans="1:6" ht="24.75" customHeight="1">
      <c r="A413" s="47" t="s">
        <v>149</v>
      </c>
      <c r="B413" s="42" t="s">
        <v>532</v>
      </c>
      <c r="C413" s="42">
        <v>200</v>
      </c>
      <c r="D413" s="43">
        <v>375</v>
      </c>
      <c r="E413" s="43">
        <v>0</v>
      </c>
      <c r="F413" s="43">
        <v>0</v>
      </c>
    </row>
    <row r="414" spans="1:6" ht="42" customHeight="1">
      <c r="A414" s="85" t="s">
        <v>536</v>
      </c>
      <c r="B414" s="40" t="s">
        <v>533</v>
      </c>
      <c r="C414" s="40"/>
      <c r="D414" s="86">
        <f aca="true" t="shared" si="65" ref="D414:F415">D415</f>
        <v>150</v>
      </c>
      <c r="E414" s="86">
        <f t="shared" si="65"/>
        <v>0</v>
      </c>
      <c r="F414" s="86">
        <f t="shared" si="65"/>
        <v>0</v>
      </c>
    </row>
    <row r="415" spans="1:6" ht="15" customHeight="1">
      <c r="A415" s="27" t="s">
        <v>51</v>
      </c>
      <c r="B415" s="25" t="s">
        <v>534</v>
      </c>
      <c r="C415" s="25"/>
      <c r="D415" s="37">
        <f t="shared" si="65"/>
        <v>150</v>
      </c>
      <c r="E415" s="37">
        <f t="shared" si="65"/>
        <v>0</v>
      </c>
      <c r="F415" s="37">
        <f t="shared" si="65"/>
        <v>0</v>
      </c>
    </row>
    <row r="416" spans="1:6" ht="24" customHeight="1">
      <c r="A416" s="35" t="s">
        <v>149</v>
      </c>
      <c r="B416" s="36" t="s">
        <v>534</v>
      </c>
      <c r="C416" s="36">
        <v>200</v>
      </c>
      <c r="D416" s="37">
        <v>150</v>
      </c>
      <c r="E416" s="37">
        <v>0</v>
      </c>
      <c r="F416" s="37">
        <v>0</v>
      </c>
    </row>
    <row r="417" spans="1:6" ht="51" customHeight="1">
      <c r="A417" s="58" t="s">
        <v>339</v>
      </c>
      <c r="B417" s="59" t="s">
        <v>338</v>
      </c>
      <c r="C417" s="59"/>
      <c r="D417" s="60">
        <f>D418+D421+D424</f>
        <v>120</v>
      </c>
      <c r="E417" s="60">
        <f>E418+E421+E424</f>
        <v>60</v>
      </c>
      <c r="F417" s="60">
        <f>F418+F421+F424</f>
        <v>60</v>
      </c>
    </row>
    <row r="418" spans="1:6" ht="26.25" customHeight="1">
      <c r="A418" s="61" t="s">
        <v>130</v>
      </c>
      <c r="B418" s="64" t="s">
        <v>340</v>
      </c>
      <c r="C418" s="30"/>
      <c r="D418" s="31">
        <f aca="true" t="shared" si="66" ref="D418:F419">D419</f>
        <v>30</v>
      </c>
      <c r="E418" s="31">
        <f t="shared" si="66"/>
        <v>30</v>
      </c>
      <c r="F418" s="31">
        <f t="shared" si="66"/>
        <v>30</v>
      </c>
    </row>
    <row r="419" spans="1:6" ht="15.75" customHeight="1">
      <c r="A419" s="29" t="s">
        <v>51</v>
      </c>
      <c r="B419" s="64" t="s">
        <v>341</v>
      </c>
      <c r="C419" s="30"/>
      <c r="D419" s="31">
        <f t="shared" si="66"/>
        <v>30</v>
      </c>
      <c r="E419" s="31">
        <f t="shared" si="66"/>
        <v>30</v>
      </c>
      <c r="F419" s="31">
        <f t="shared" si="66"/>
        <v>30</v>
      </c>
    </row>
    <row r="420" spans="1:6" ht="39" customHeight="1">
      <c r="A420" s="47" t="s">
        <v>5</v>
      </c>
      <c r="B420" s="65" t="s">
        <v>341</v>
      </c>
      <c r="C420" s="42">
        <v>600</v>
      </c>
      <c r="D420" s="43">
        <f>'Приложение 2'!E504</f>
        <v>30</v>
      </c>
      <c r="E420" s="43">
        <f>'Приложение 2'!F504</f>
        <v>30</v>
      </c>
      <c r="F420" s="43">
        <f>'Приложение 2'!G504</f>
        <v>30</v>
      </c>
    </row>
    <row r="421" spans="1:6" ht="53.25" customHeight="1">
      <c r="A421" s="61" t="s">
        <v>131</v>
      </c>
      <c r="B421" s="64" t="s">
        <v>342</v>
      </c>
      <c r="C421" s="30"/>
      <c r="D421" s="31">
        <f aca="true" t="shared" si="67" ref="D421:F422">D422</f>
        <v>30</v>
      </c>
      <c r="E421" s="31">
        <f t="shared" si="67"/>
        <v>30</v>
      </c>
      <c r="F421" s="31">
        <f t="shared" si="67"/>
        <v>30</v>
      </c>
    </row>
    <row r="422" spans="1:6" ht="13.5" customHeight="1">
      <c r="A422" s="29" t="s">
        <v>51</v>
      </c>
      <c r="B422" s="64" t="s">
        <v>343</v>
      </c>
      <c r="C422" s="30"/>
      <c r="D422" s="31">
        <f t="shared" si="67"/>
        <v>30</v>
      </c>
      <c r="E422" s="31">
        <f t="shared" si="67"/>
        <v>30</v>
      </c>
      <c r="F422" s="31">
        <f t="shared" si="67"/>
        <v>30</v>
      </c>
    </row>
    <row r="423" spans="1:6" ht="36.75" customHeight="1">
      <c r="A423" s="47" t="s">
        <v>5</v>
      </c>
      <c r="B423" s="65" t="s">
        <v>343</v>
      </c>
      <c r="C423" s="42">
        <v>600</v>
      </c>
      <c r="D423" s="43">
        <f>'Приложение 2'!E507</f>
        <v>30</v>
      </c>
      <c r="E423" s="43">
        <f>'Приложение 2'!F507</f>
        <v>30</v>
      </c>
      <c r="F423" s="43">
        <f>'Приложение 2'!G507</f>
        <v>30</v>
      </c>
    </row>
    <row r="424" spans="1:6" ht="27" customHeight="1">
      <c r="A424" s="74" t="s">
        <v>442</v>
      </c>
      <c r="B424" s="23" t="s">
        <v>471</v>
      </c>
      <c r="C424" s="76"/>
      <c r="D424" s="43">
        <f aca="true" t="shared" si="68" ref="D424:F425">D425</f>
        <v>60</v>
      </c>
      <c r="E424" s="43">
        <f t="shared" si="68"/>
        <v>0</v>
      </c>
      <c r="F424" s="43">
        <f t="shared" si="68"/>
        <v>0</v>
      </c>
    </row>
    <row r="425" spans="1:6" ht="18" customHeight="1">
      <c r="A425" s="66" t="s">
        <v>51</v>
      </c>
      <c r="B425" s="25" t="s">
        <v>472</v>
      </c>
      <c r="C425" s="76"/>
      <c r="D425" s="43">
        <f t="shared" si="68"/>
        <v>60</v>
      </c>
      <c r="E425" s="43">
        <f t="shared" si="68"/>
        <v>0</v>
      </c>
      <c r="F425" s="43">
        <f t="shared" si="68"/>
        <v>0</v>
      </c>
    </row>
    <row r="426" spans="1:6" ht="26.25" customHeight="1">
      <c r="A426" s="35" t="s">
        <v>149</v>
      </c>
      <c r="B426" s="25" t="s">
        <v>472</v>
      </c>
      <c r="C426" s="76">
        <v>200</v>
      </c>
      <c r="D426" s="43">
        <f>'Приложение 2'!E211</f>
        <v>60</v>
      </c>
      <c r="E426" s="43">
        <f>'Приложение 2'!F211</f>
        <v>0</v>
      </c>
      <c r="F426" s="43">
        <f>'Приложение 2'!G211</f>
        <v>0</v>
      </c>
    </row>
    <row r="427" spans="1:6" ht="14.25" customHeight="1">
      <c r="A427" s="55" t="s">
        <v>22</v>
      </c>
      <c r="B427" s="56" t="s">
        <v>147</v>
      </c>
      <c r="C427" s="56" t="s">
        <v>136</v>
      </c>
      <c r="D427" s="57">
        <f>D428+D433+D435+D437+D439+D441+D444+D447+D449+D451+D454+D456+D459+D462+D465+D469+D474+D480+D484+D486+D488+D492+D495+D471+D477+D431</f>
        <v>131434.3</v>
      </c>
      <c r="E427" s="57">
        <f>E428+E433+E435+E437+E439+E441+E444+E447+E449+E451+E454+E456+E459+E462+E465+E469+E474+E480+E484+E486+E488+E492+E495+E471+E477+E431</f>
        <v>113949.99999999999</v>
      </c>
      <c r="F427" s="57">
        <f>F428+F433+F435+F437+F439+F441+F444+F447+F449+F451+F454+F456+F459+F462+F465+F469+F474+F480+F484+F486+F488+F492+F495+F471+F477+F431</f>
        <v>126708.89999999998</v>
      </c>
    </row>
    <row r="428" spans="1:6" ht="12.75">
      <c r="A428" s="27" t="s">
        <v>16</v>
      </c>
      <c r="B428" s="25" t="s">
        <v>208</v>
      </c>
      <c r="C428" s="25" t="s">
        <v>136</v>
      </c>
      <c r="D428" s="26">
        <f>D429+D430</f>
        <v>4045.4</v>
      </c>
      <c r="E428" s="26">
        <f>E429+E430</f>
        <v>3635</v>
      </c>
      <c r="F428" s="26">
        <f>F429+F430</f>
        <v>3642</v>
      </c>
    </row>
    <row r="429" spans="1:6" ht="24" customHeight="1">
      <c r="A429" s="35" t="s">
        <v>149</v>
      </c>
      <c r="B429" s="36" t="s">
        <v>208</v>
      </c>
      <c r="C429" s="36" t="s">
        <v>26</v>
      </c>
      <c r="D429" s="37">
        <f>'Приложение 2'!E214</f>
        <v>3666.5</v>
      </c>
      <c r="E429" s="37">
        <f>'Приложение 2'!F214</f>
        <v>3395</v>
      </c>
      <c r="F429" s="37">
        <f>'Приложение 2'!G214</f>
        <v>3402</v>
      </c>
    </row>
    <row r="430" spans="1:6" ht="14.25" customHeight="1">
      <c r="A430" s="35" t="s">
        <v>1</v>
      </c>
      <c r="B430" s="36" t="s">
        <v>208</v>
      </c>
      <c r="C430" s="36" t="s">
        <v>0</v>
      </c>
      <c r="D430" s="37">
        <f>'Приложение 2'!E215</f>
        <v>378.9</v>
      </c>
      <c r="E430" s="37">
        <f>'Приложение 2'!F215</f>
        <v>240</v>
      </c>
      <c r="F430" s="37">
        <f>'Приложение 2'!G215</f>
        <v>240</v>
      </c>
    </row>
    <row r="431" spans="1:6" ht="26.25" customHeight="1">
      <c r="A431" s="80" t="s">
        <v>527</v>
      </c>
      <c r="B431" s="25" t="s">
        <v>526</v>
      </c>
      <c r="C431" s="25"/>
      <c r="D431" s="26">
        <f>D432</f>
        <v>611.2</v>
      </c>
      <c r="E431" s="26">
        <f>E432</f>
        <v>0</v>
      </c>
      <c r="F431" s="26">
        <f>F432</f>
        <v>0</v>
      </c>
    </row>
    <row r="432" spans="1:6" ht="14.25" customHeight="1">
      <c r="A432" s="35" t="s">
        <v>1</v>
      </c>
      <c r="B432" s="36" t="s">
        <v>526</v>
      </c>
      <c r="C432" s="36">
        <v>800</v>
      </c>
      <c r="D432" s="37">
        <f>'Приложение 2'!E217</f>
        <v>611.2</v>
      </c>
      <c r="E432" s="37">
        <v>0</v>
      </c>
      <c r="F432" s="37">
        <v>0</v>
      </c>
    </row>
    <row r="433" spans="1:6" ht="38.25" customHeight="1">
      <c r="A433" s="27" t="s">
        <v>20</v>
      </c>
      <c r="B433" s="25" t="s">
        <v>209</v>
      </c>
      <c r="C433" s="25" t="s">
        <v>136</v>
      </c>
      <c r="D433" s="26">
        <f>D434</f>
        <v>7472.3</v>
      </c>
      <c r="E433" s="26">
        <f>E434</f>
        <v>6972.2</v>
      </c>
      <c r="F433" s="26">
        <f>F434</f>
        <v>6972.2</v>
      </c>
    </row>
    <row r="434" spans="1:6" ht="24">
      <c r="A434" s="35" t="s">
        <v>44</v>
      </c>
      <c r="B434" s="36" t="s">
        <v>209</v>
      </c>
      <c r="C434" s="36" t="s">
        <v>6</v>
      </c>
      <c r="D434" s="37">
        <f>'Приложение 2'!E219</f>
        <v>7472.3</v>
      </c>
      <c r="E434" s="37">
        <f>'Приложение 2'!F219</f>
        <v>6972.2</v>
      </c>
      <c r="F434" s="37">
        <f>'Приложение 2'!G219</f>
        <v>6972.2</v>
      </c>
    </row>
    <row r="435" spans="1:6" ht="37.5" customHeight="1">
      <c r="A435" s="27" t="s">
        <v>3</v>
      </c>
      <c r="B435" s="25" t="s">
        <v>244</v>
      </c>
      <c r="C435" s="25" t="s">
        <v>136</v>
      </c>
      <c r="D435" s="26">
        <f>D436</f>
        <v>733</v>
      </c>
      <c r="E435" s="26">
        <f>E436</f>
        <v>733</v>
      </c>
      <c r="F435" s="26">
        <f>F436</f>
        <v>733</v>
      </c>
    </row>
    <row r="436" spans="1:6" ht="36">
      <c r="A436" s="35" t="s">
        <v>5</v>
      </c>
      <c r="B436" s="36" t="s">
        <v>244</v>
      </c>
      <c r="C436" s="36" t="s">
        <v>14</v>
      </c>
      <c r="D436" s="37">
        <f>'Приложение 2'!E354</f>
        <v>733</v>
      </c>
      <c r="E436" s="37">
        <f>'Приложение 2'!F354</f>
        <v>733</v>
      </c>
      <c r="F436" s="37">
        <f>'Приложение 2'!G354</f>
        <v>733</v>
      </c>
    </row>
    <row r="437" spans="1:6" ht="15.75" customHeight="1">
      <c r="A437" s="27" t="s">
        <v>41</v>
      </c>
      <c r="B437" s="25" t="s">
        <v>302</v>
      </c>
      <c r="C437" s="25" t="s">
        <v>136</v>
      </c>
      <c r="D437" s="26">
        <f>D438</f>
        <v>250</v>
      </c>
      <c r="E437" s="26">
        <f>E438</f>
        <v>250</v>
      </c>
      <c r="F437" s="26">
        <f>F438</f>
        <v>250</v>
      </c>
    </row>
    <row r="438" spans="1:6" ht="24">
      <c r="A438" s="35" t="s">
        <v>44</v>
      </c>
      <c r="B438" s="36" t="s">
        <v>302</v>
      </c>
      <c r="C438" s="36" t="s">
        <v>6</v>
      </c>
      <c r="D438" s="37">
        <f>'Приложение 2'!E510</f>
        <v>250</v>
      </c>
      <c r="E438" s="37">
        <f>'Приложение 2'!F510</f>
        <v>250</v>
      </c>
      <c r="F438" s="37">
        <f>'Приложение 2'!G510</f>
        <v>250</v>
      </c>
    </row>
    <row r="439" spans="1:6" ht="36" customHeight="1">
      <c r="A439" s="27" t="s">
        <v>327</v>
      </c>
      <c r="B439" s="25" t="s">
        <v>309</v>
      </c>
      <c r="C439" s="25" t="s">
        <v>136</v>
      </c>
      <c r="D439" s="26">
        <f>D440</f>
        <v>17550</v>
      </c>
      <c r="E439" s="26">
        <f>E440</f>
        <v>10630</v>
      </c>
      <c r="F439" s="26">
        <f>F440</f>
        <v>9250</v>
      </c>
    </row>
    <row r="440" spans="1:6" ht="13.5" customHeight="1">
      <c r="A440" s="35" t="s">
        <v>31</v>
      </c>
      <c r="B440" s="36" t="s">
        <v>309</v>
      </c>
      <c r="C440" s="36" t="s">
        <v>2</v>
      </c>
      <c r="D440" s="37">
        <f>'Приложение 2'!E535</f>
        <v>17550</v>
      </c>
      <c r="E440" s="37">
        <f>'Приложение 2'!F535</f>
        <v>10630</v>
      </c>
      <c r="F440" s="37">
        <f>'Приложение 2'!G535</f>
        <v>9250</v>
      </c>
    </row>
    <row r="441" spans="1:6" ht="50.25" customHeight="1">
      <c r="A441" s="27" t="s">
        <v>87</v>
      </c>
      <c r="B441" s="25" t="s">
        <v>223</v>
      </c>
      <c r="C441" s="25" t="s">
        <v>136</v>
      </c>
      <c r="D441" s="26">
        <f>D442+D443</f>
        <v>114.7</v>
      </c>
      <c r="E441" s="26">
        <f>E442+E443</f>
        <v>0</v>
      </c>
      <c r="F441" s="26">
        <f>F442+F443</f>
        <v>0</v>
      </c>
    </row>
    <row r="442" spans="1:6" ht="63.75" customHeight="1">
      <c r="A442" s="35" t="s">
        <v>11</v>
      </c>
      <c r="B442" s="36" t="s">
        <v>223</v>
      </c>
      <c r="C442" s="36" t="s">
        <v>12</v>
      </c>
      <c r="D442" s="37">
        <f>'Приложение 2'!E261</f>
        <v>113.7</v>
      </c>
      <c r="E442" s="37">
        <f>'Приложение 2'!F261</f>
        <v>0</v>
      </c>
      <c r="F442" s="37">
        <f>'Приложение 2'!G261</f>
        <v>0</v>
      </c>
    </row>
    <row r="443" spans="1:6" ht="26.25" customHeight="1">
      <c r="A443" s="35" t="s">
        <v>149</v>
      </c>
      <c r="B443" s="36" t="s">
        <v>223</v>
      </c>
      <c r="C443" s="36" t="s">
        <v>26</v>
      </c>
      <c r="D443" s="37">
        <f>'Приложение 2'!E262</f>
        <v>1</v>
      </c>
      <c r="E443" s="37">
        <f>'Приложение 2'!F262</f>
        <v>0</v>
      </c>
      <c r="F443" s="37">
        <f>'Приложение 2'!G262</f>
        <v>0</v>
      </c>
    </row>
    <row r="444" spans="1:6" ht="63.75" customHeight="1">
      <c r="A444" s="27" t="s">
        <v>92</v>
      </c>
      <c r="B444" s="25" t="s">
        <v>310</v>
      </c>
      <c r="C444" s="25" t="s">
        <v>136</v>
      </c>
      <c r="D444" s="26">
        <f>D445+D446</f>
        <v>176.6</v>
      </c>
      <c r="E444" s="26">
        <f>E445+E446</f>
        <v>0</v>
      </c>
      <c r="F444" s="26">
        <f>F445+F446</f>
        <v>0</v>
      </c>
    </row>
    <row r="445" spans="1:6" ht="61.5" customHeight="1">
      <c r="A445" s="35" t="s">
        <v>11</v>
      </c>
      <c r="B445" s="36" t="s">
        <v>310</v>
      </c>
      <c r="C445" s="36" t="s">
        <v>12</v>
      </c>
      <c r="D445" s="37">
        <f>'Приложение 2'!E537</f>
        <v>170.6</v>
      </c>
      <c r="E445" s="37">
        <f>'Приложение 2'!F537</f>
        <v>0</v>
      </c>
      <c r="F445" s="37">
        <f>'Приложение 2'!G537</f>
        <v>0</v>
      </c>
    </row>
    <row r="446" spans="1:6" ht="25.5" customHeight="1">
      <c r="A446" s="35" t="s">
        <v>149</v>
      </c>
      <c r="B446" s="36" t="s">
        <v>310</v>
      </c>
      <c r="C446" s="36" t="s">
        <v>26</v>
      </c>
      <c r="D446" s="37">
        <f>'Приложение 2'!E538</f>
        <v>6</v>
      </c>
      <c r="E446" s="37">
        <f>'Приложение 2'!F538</f>
        <v>0</v>
      </c>
      <c r="F446" s="37">
        <f>'Приложение 2'!G538</f>
        <v>0</v>
      </c>
    </row>
    <row r="447" spans="1:6" ht="37.5" customHeight="1">
      <c r="A447" s="27" t="s">
        <v>129</v>
      </c>
      <c r="B447" s="25" t="s">
        <v>210</v>
      </c>
      <c r="C447" s="25" t="s">
        <v>136</v>
      </c>
      <c r="D447" s="26">
        <f>D448</f>
        <v>342.1</v>
      </c>
      <c r="E447" s="26">
        <f>E448</f>
        <v>15.2</v>
      </c>
      <c r="F447" s="26">
        <f>F448</f>
        <v>13.5</v>
      </c>
    </row>
    <row r="448" spans="1:6" ht="26.25" customHeight="1">
      <c r="A448" s="35" t="s">
        <v>149</v>
      </c>
      <c r="B448" s="36" t="s">
        <v>210</v>
      </c>
      <c r="C448" s="36" t="s">
        <v>26</v>
      </c>
      <c r="D448" s="37">
        <f>'Приложение 2'!E221</f>
        <v>342.1</v>
      </c>
      <c r="E448" s="37">
        <f>'Приложение 2'!F221</f>
        <v>15.2</v>
      </c>
      <c r="F448" s="37">
        <f>'Приложение 2'!G221</f>
        <v>13.5</v>
      </c>
    </row>
    <row r="449" spans="1:6" ht="37.5" customHeight="1">
      <c r="A449" s="27" t="s">
        <v>211</v>
      </c>
      <c r="B449" s="25" t="s">
        <v>212</v>
      </c>
      <c r="C449" s="25" t="s">
        <v>136</v>
      </c>
      <c r="D449" s="26">
        <f>D450</f>
        <v>10</v>
      </c>
      <c r="E449" s="26">
        <f>E450</f>
        <v>10</v>
      </c>
      <c r="F449" s="26">
        <f>F450</f>
        <v>10</v>
      </c>
    </row>
    <row r="450" spans="1:6" ht="24">
      <c r="A450" s="35" t="s">
        <v>44</v>
      </c>
      <c r="B450" s="36" t="s">
        <v>212</v>
      </c>
      <c r="C450" s="36" t="s">
        <v>6</v>
      </c>
      <c r="D450" s="37">
        <f>'Приложение 2'!E223</f>
        <v>10</v>
      </c>
      <c r="E450" s="37">
        <f>'Приложение 2'!F223</f>
        <v>10</v>
      </c>
      <c r="F450" s="37">
        <f>'Приложение 2'!G223</f>
        <v>10</v>
      </c>
    </row>
    <row r="451" spans="1:9" ht="72" customHeight="1">
      <c r="A451" s="27" t="s">
        <v>325</v>
      </c>
      <c r="B451" s="25" t="s">
        <v>303</v>
      </c>
      <c r="C451" s="25" t="s">
        <v>136</v>
      </c>
      <c r="D451" s="26">
        <f>D452+D453</f>
        <v>3421.5</v>
      </c>
      <c r="E451" s="26">
        <f>E452+E453</f>
        <v>3518.6</v>
      </c>
      <c r="F451" s="26">
        <f>F452+F453</f>
        <v>3518.6</v>
      </c>
      <c r="G451" s="3"/>
      <c r="H451" s="3"/>
      <c r="I451" s="3"/>
    </row>
    <row r="452" spans="1:6" ht="62.25" customHeight="1">
      <c r="A452" s="35" t="s">
        <v>11</v>
      </c>
      <c r="B452" s="36" t="s">
        <v>303</v>
      </c>
      <c r="C452" s="36" t="s">
        <v>12</v>
      </c>
      <c r="D452" s="37">
        <f>'Приложение 2'!E512</f>
        <v>3141.5</v>
      </c>
      <c r="E452" s="37">
        <f>'Приложение 2'!F512</f>
        <v>3418</v>
      </c>
      <c r="F452" s="37">
        <f>'Приложение 2'!G512</f>
        <v>3418</v>
      </c>
    </row>
    <row r="453" spans="1:6" ht="24.75" customHeight="1">
      <c r="A453" s="35" t="s">
        <v>149</v>
      </c>
      <c r="B453" s="36" t="s">
        <v>303</v>
      </c>
      <c r="C453" s="36" t="s">
        <v>26</v>
      </c>
      <c r="D453" s="37">
        <f>'Приложение 2'!E513</f>
        <v>280</v>
      </c>
      <c r="E453" s="37">
        <f>'Приложение 2'!F513</f>
        <v>100.6</v>
      </c>
      <c r="F453" s="37">
        <f>'Приложение 2'!G513</f>
        <v>100.6</v>
      </c>
    </row>
    <row r="454" spans="1:6" ht="48.75" customHeight="1">
      <c r="A454" s="27" t="s">
        <v>13</v>
      </c>
      <c r="B454" s="25" t="s">
        <v>213</v>
      </c>
      <c r="C454" s="25" t="s">
        <v>136</v>
      </c>
      <c r="D454" s="26">
        <f>D455</f>
        <v>3353.4</v>
      </c>
      <c r="E454" s="26">
        <f>E455</f>
        <v>260.6</v>
      </c>
      <c r="F454" s="26">
        <f>F455</f>
        <v>260.6</v>
      </c>
    </row>
    <row r="455" spans="1:6" ht="13.5" customHeight="1">
      <c r="A455" s="35" t="s">
        <v>1</v>
      </c>
      <c r="B455" s="36" t="s">
        <v>213</v>
      </c>
      <c r="C455" s="36" t="s">
        <v>0</v>
      </c>
      <c r="D455" s="37">
        <f>'Приложение 2'!E225</f>
        <v>3353.4</v>
      </c>
      <c r="E455" s="37">
        <f>'Приложение 2'!F225</f>
        <v>260.6</v>
      </c>
      <c r="F455" s="37">
        <f>'Приложение 2'!G225</f>
        <v>260.6</v>
      </c>
    </row>
    <row r="456" spans="1:6" ht="74.25" customHeight="1">
      <c r="A456" s="27" t="s">
        <v>214</v>
      </c>
      <c r="B456" s="25" t="s">
        <v>215</v>
      </c>
      <c r="C456" s="25" t="s">
        <v>136</v>
      </c>
      <c r="D456" s="26">
        <f>D457+D458</f>
        <v>100</v>
      </c>
      <c r="E456" s="26">
        <f>E457+E458</f>
        <v>102.8</v>
      </c>
      <c r="F456" s="26">
        <f>F457+F458</f>
        <v>102.8</v>
      </c>
    </row>
    <row r="457" spans="1:6" ht="64.5" customHeight="1">
      <c r="A457" s="35" t="s">
        <v>11</v>
      </c>
      <c r="B457" s="36" t="s">
        <v>215</v>
      </c>
      <c r="C457" s="36" t="s">
        <v>12</v>
      </c>
      <c r="D457" s="37">
        <f>'Приложение 2'!E227</f>
        <v>95</v>
      </c>
      <c r="E457" s="37">
        <f>'Приложение 2'!F227</f>
        <v>97.8</v>
      </c>
      <c r="F457" s="37">
        <f>'Приложение 2'!G227</f>
        <v>97.8</v>
      </c>
    </row>
    <row r="458" spans="1:6" ht="23.25" customHeight="1">
      <c r="A458" s="35" t="s">
        <v>149</v>
      </c>
      <c r="B458" s="36" t="s">
        <v>215</v>
      </c>
      <c r="C458" s="36" t="s">
        <v>26</v>
      </c>
      <c r="D458" s="37">
        <f>'Приложение 2'!E228</f>
        <v>5</v>
      </c>
      <c r="E458" s="37">
        <f>'Приложение 2'!F228</f>
        <v>5</v>
      </c>
      <c r="F458" s="37">
        <f>'Приложение 2'!G228</f>
        <v>5</v>
      </c>
    </row>
    <row r="459" spans="1:6" ht="73.5" customHeight="1">
      <c r="A459" s="27" t="s">
        <v>123</v>
      </c>
      <c r="B459" s="25" t="s">
        <v>216</v>
      </c>
      <c r="C459" s="25" t="s">
        <v>136</v>
      </c>
      <c r="D459" s="26">
        <f>D460+D461</f>
        <v>482.3</v>
      </c>
      <c r="E459" s="26">
        <f>E460+E461</f>
        <v>496.5</v>
      </c>
      <c r="F459" s="26">
        <f>F460+F461</f>
        <v>496.5</v>
      </c>
    </row>
    <row r="460" spans="1:6" ht="62.25" customHeight="1">
      <c r="A460" s="35" t="s">
        <v>11</v>
      </c>
      <c r="B460" s="36" t="s">
        <v>216</v>
      </c>
      <c r="C460" s="36" t="s">
        <v>12</v>
      </c>
      <c r="D460" s="37">
        <f>'Приложение 2'!E230</f>
        <v>474.8</v>
      </c>
      <c r="E460" s="37">
        <f>'Приложение 2'!F230</f>
        <v>489</v>
      </c>
      <c r="F460" s="37">
        <f>'Приложение 2'!G230</f>
        <v>489</v>
      </c>
    </row>
    <row r="461" spans="1:6" ht="25.5" customHeight="1">
      <c r="A461" s="35" t="s">
        <v>149</v>
      </c>
      <c r="B461" s="36" t="s">
        <v>216</v>
      </c>
      <c r="C461" s="36" t="s">
        <v>26</v>
      </c>
      <c r="D461" s="37">
        <f>'Приложение 2'!E231</f>
        <v>7.5</v>
      </c>
      <c r="E461" s="37">
        <f>'Приложение 2'!F231</f>
        <v>7.5</v>
      </c>
      <c r="F461" s="37">
        <f>'Приложение 2'!G231</f>
        <v>7.5</v>
      </c>
    </row>
    <row r="462" spans="1:6" ht="72.75" customHeight="1">
      <c r="A462" s="27" t="s">
        <v>217</v>
      </c>
      <c r="B462" s="25" t="s">
        <v>218</v>
      </c>
      <c r="C462" s="25" t="s">
        <v>136</v>
      </c>
      <c r="D462" s="26">
        <f>D463+D464</f>
        <v>67.5</v>
      </c>
      <c r="E462" s="26">
        <f>E463+E464</f>
        <v>69.5</v>
      </c>
      <c r="F462" s="26">
        <f>F463+F464</f>
        <v>69.5</v>
      </c>
    </row>
    <row r="463" spans="1:6" ht="60.75" customHeight="1">
      <c r="A463" s="35" t="s">
        <v>11</v>
      </c>
      <c r="B463" s="36" t="s">
        <v>218</v>
      </c>
      <c r="C463" s="36" t="s">
        <v>12</v>
      </c>
      <c r="D463" s="37">
        <f>'Приложение 2'!E233</f>
        <v>66.4</v>
      </c>
      <c r="E463" s="37">
        <f>'Приложение 2'!F233</f>
        <v>68.4</v>
      </c>
      <c r="F463" s="37">
        <f>'Приложение 2'!G233</f>
        <v>68.4</v>
      </c>
    </row>
    <row r="464" spans="1:6" ht="26.25" customHeight="1">
      <c r="A464" s="35" t="s">
        <v>149</v>
      </c>
      <c r="B464" s="36" t="s">
        <v>218</v>
      </c>
      <c r="C464" s="36" t="s">
        <v>26</v>
      </c>
      <c r="D464" s="37">
        <f>'Приложение 2'!E234</f>
        <v>1.1</v>
      </c>
      <c r="E464" s="37">
        <f>'Приложение 2'!F234</f>
        <v>1.1</v>
      </c>
      <c r="F464" s="37">
        <f>'Приложение 2'!G234</f>
        <v>1.1</v>
      </c>
    </row>
    <row r="465" spans="1:6" ht="72" customHeight="1">
      <c r="A465" s="27" t="s">
        <v>128</v>
      </c>
      <c r="B465" s="25" t="s">
        <v>219</v>
      </c>
      <c r="C465" s="25" t="s">
        <v>136</v>
      </c>
      <c r="D465" s="26">
        <f>D466+D467+D468</f>
        <v>264.29999999999995</v>
      </c>
      <c r="E465" s="26">
        <f>E466+E467+E468</f>
        <v>270.3</v>
      </c>
      <c r="F465" s="26">
        <f>F466+F467+F468</f>
        <v>270.3</v>
      </c>
    </row>
    <row r="466" spans="1:6" ht="61.5" customHeight="1">
      <c r="A466" s="35" t="s">
        <v>11</v>
      </c>
      <c r="B466" s="36" t="s">
        <v>219</v>
      </c>
      <c r="C466" s="36" t="s">
        <v>12</v>
      </c>
      <c r="D466" s="37">
        <f>'Приложение 2'!E236</f>
        <v>1.9</v>
      </c>
      <c r="E466" s="37">
        <f>'Приложение 2'!F236</f>
        <v>2</v>
      </c>
      <c r="F466" s="37">
        <f>'Приложение 2'!G236</f>
        <v>2</v>
      </c>
    </row>
    <row r="467" spans="1:6" ht="24.75" customHeight="1">
      <c r="A467" s="35" t="s">
        <v>149</v>
      </c>
      <c r="B467" s="36" t="s">
        <v>219</v>
      </c>
      <c r="C467" s="36" t="s">
        <v>26</v>
      </c>
      <c r="D467" s="37">
        <f>'Приложение 2'!E237</f>
        <v>3</v>
      </c>
      <c r="E467" s="37">
        <f>'Приложение 2'!F237</f>
        <v>3</v>
      </c>
      <c r="F467" s="37">
        <f>'Приложение 2'!G237</f>
        <v>3</v>
      </c>
    </row>
    <row r="468" spans="1:6" ht="14.25" customHeight="1">
      <c r="A468" s="35" t="s">
        <v>31</v>
      </c>
      <c r="B468" s="36" t="s">
        <v>219</v>
      </c>
      <c r="C468" s="36" t="s">
        <v>2</v>
      </c>
      <c r="D468" s="37">
        <f>'Приложение 2'!E540+'Приложение 2'!E238</f>
        <v>259.4</v>
      </c>
      <c r="E468" s="37">
        <f>'Приложение 2'!F540+'Приложение 2'!F238</f>
        <v>265.3</v>
      </c>
      <c r="F468" s="37">
        <f>'Приложение 2'!G540+'Приложение 2'!G238</f>
        <v>265.3</v>
      </c>
    </row>
    <row r="469" spans="1:6" ht="122.25" customHeight="1">
      <c r="A469" s="27" t="s">
        <v>220</v>
      </c>
      <c r="B469" s="25" t="s">
        <v>221</v>
      </c>
      <c r="C469" s="25" t="s">
        <v>136</v>
      </c>
      <c r="D469" s="26">
        <f>D470</f>
        <v>10</v>
      </c>
      <c r="E469" s="26">
        <f>E470</f>
        <v>10</v>
      </c>
      <c r="F469" s="26">
        <f>F470</f>
        <v>10</v>
      </c>
    </row>
    <row r="470" spans="1:6" ht="26.25" customHeight="1">
      <c r="A470" s="35" t="s">
        <v>149</v>
      </c>
      <c r="B470" s="36" t="s">
        <v>221</v>
      </c>
      <c r="C470" s="36" t="s">
        <v>26</v>
      </c>
      <c r="D470" s="37">
        <f>'Приложение 2'!E542+'Приложение 2'!E240</f>
        <v>10</v>
      </c>
      <c r="E470" s="37">
        <f>'Приложение 2'!F542+'Приложение 2'!F240</f>
        <v>10</v>
      </c>
      <c r="F470" s="37">
        <f>'Приложение 2'!G542+'Приложение 2'!G240</f>
        <v>10</v>
      </c>
    </row>
    <row r="471" spans="1:6" ht="72.75" customHeight="1">
      <c r="A471" s="27" t="s">
        <v>443</v>
      </c>
      <c r="B471" s="25" t="s">
        <v>444</v>
      </c>
      <c r="C471" s="36"/>
      <c r="D471" s="37">
        <f>D473+D472</f>
        <v>16.4</v>
      </c>
      <c r="E471" s="37">
        <f>E473+E472</f>
        <v>16.9</v>
      </c>
      <c r="F471" s="37">
        <f>F473+F472</f>
        <v>16.9</v>
      </c>
    </row>
    <row r="472" spans="1:6" ht="72.75" customHeight="1">
      <c r="A472" s="35" t="s">
        <v>11</v>
      </c>
      <c r="B472" s="36" t="s">
        <v>444</v>
      </c>
      <c r="C472" s="36">
        <v>100</v>
      </c>
      <c r="D472" s="37">
        <f>'Приложение 2'!E242</f>
        <v>16.2</v>
      </c>
      <c r="E472" s="37">
        <f>'Приложение 2'!F242</f>
        <v>16.7</v>
      </c>
      <c r="F472" s="37">
        <f>'Приложение 2'!G242</f>
        <v>16.7</v>
      </c>
    </row>
    <row r="473" spans="1:6" ht="26.25" customHeight="1">
      <c r="A473" s="35" t="s">
        <v>149</v>
      </c>
      <c r="B473" s="36" t="s">
        <v>444</v>
      </c>
      <c r="C473" s="36" t="s">
        <v>26</v>
      </c>
      <c r="D473" s="37">
        <f>'Приложение 2'!E243</f>
        <v>0.2</v>
      </c>
      <c r="E473" s="37">
        <f>'Приложение 2'!F243</f>
        <v>0.2</v>
      </c>
      <c r="F473" s="37">
        <f>'Приложение 2'!G243</f>
        <v>0.2</v>
      </c>
    </row>
    <row r="474" spans="1:6" ht="99" customHeight="1">
      <c r="A474" s="27" t="s">
        <v>86</v>
      </c>
      <c r="B474" s="25" t="s">
        <v>245</v>
      </c>
      <c r="C474" s="25" t="s">
        <v>136</v>
      </c>
      <c r="D474" s="26">
        <f>D475+D476</f>
        <v>22200</v>
      </c>
      <c r="E474" s="26">
        <f>E475+E476</f>
        <v>22200</v>
      </c>
      <c r="F474" s="26">
        <f>F475+F476</f>
        <v>22200</v>
      </c>
    </row>
    <row r="475" spans="1:6" ht="60.75" customHeight="1">
      <c r="A475" s="35" t="s">
        <v>11</v>
      </c>
      <c r="B475" s="36" t="s">
        <v>245</v>
      </c>
      <c r="C475" s="36">
        <v>100</v>
      </c>
      <c r="D475" s="37">
        <f>'Приложение 2'!E515+'Приложение 2'!E356</f>
        <v>22178.3</v>
      </c>
      <c r="E475" s="37">
        <f>'Приложение 2'!F515+'Приложение 2'!F356</f>
        <v>22178.3</v>
      </c>
      <c r="F475" s="37">
        <f>'Приложение 2'!G515+'Приложение 2'!G356</f>
        <v>22178.3</v>
      </c>
    </row>
    <row r="476" spans="1:6" ht="27" customHeight="1">
      <c r="A476" s="35" t="s">
        <v>149</v>
      </c>
      <c r="B476" s="36" t="s">
        <v>245</v>
      </c>
      <c r="C476" s="36">
        <v>200</v>
      </c>
      <c r="D476" s="37">
        <f>'Приложение 2'!E516</f>
        <v>21.7</v>
      </c>
      <c r="E476" s="37">
        <f>'Приложение 2'!F516</f>
        <v>21.7</v>
      </c>
      <c r="F476" s="37">
        <f>'Приложение 2'!G516</f>
        <v>21.7</v>
      </c>
    </row>
    <row r="477" spans="1:6" ht="72.75" customHeight="1">
      <c r="A477" s="27" t="s">
        <v>445</v>
      </c>
      <c r="B477" s="25" t="s">
        <v>446</v>
      </c>
      <c r="C477" s="36"/>
      <c r="D477" s="37">
        <f>D479+D478</f>
        <v>16.4</v>
      </c>
      <c r="E477" s="37">
        <f>E479+E478</f>
        <v>16.9</v>
      </c>
      <c r="F477" s="37">
        <f>F479+F478</f>
        <v>16.9</v>
      </c>
    </row>
    <row r="478" spans="1:6" ht="72.75" customHeight="1">
      <c r="A478" s="35" t="s">
        <v>11</v>
      </c>
      <c r="B478" s="36" t="s">
        <v>446</v>
      </c>
      <c r="C478" s="36">
        <v>100</v>
      </c>
      <c r="D478" s="37">
        <f>'Приложение 2'!E245</f>
        <v>16.2</v>
      </c>
      <c r="E478" s="37">
        <f>'Приложение 2'!F245</f>
        <v>16.7</v>
      </c>
      <c r="F478" s="37">
        <f>'Приложение 2'!G245</f>
        <v>16.7</v>
      </c>
    </row>
    <row r="479" spans="1:6" ht="30" customHeight="1">
      <c r="A479" s="35" t="s">
        <v>149</v>
      </c>
      <c r="B479" s="36" t="s">
        <v>446</v>
      </c>
      <c r="C479" s="36" t="s">
        <v>26</v>
      </c>
      <c r="D479" s="37">
        <f>'Приложение 2'!E246</f>
        <v>0.2</v>
      </c>
      <c r="E479" s="37">
        <f>'Приложение 2'!F246</f>
        <v>0.2</v>
      </c>
      <c r="F479" s="37">
        <f>'Приложение 2'!G246</f>
        <v>0.2</v>
      </c>
    </row>
    <row r="480" spans="1:6" ht="37.5" customHeight="1">
      <c r="A480" s="34" t="s">
        <v>21</v>
      </c>
      <c r="B480" s="28" t="s">
        <v>148</v>
      </c>
      <c r="C480" s="28" t="s">
        <v>136</v>
      </c>
      <c r="D480" s="32">
        <f>D481+D482+D483</f>
        <v>62940.6</v>
      </c>
      <c r="E480" s="32">
        <f>E481+E482+E483</f>
        <v>47082</v>
      </c>
      <c r="F480" s="32">
        <f>F481+F482+F483</f>
        <v>47718.9</v>
      </c>
    </row>
    <row r="481" spans="1:6" ht="61.5" customHeight="1">
      <c r="A481" s="47" t="s">
        <v>11</v>
      </c>
      <c r="B481" s="42" t="s">
        <v>148</v>
      </c>
      <c r="C481" s="42" t="s">
        <v>12</v>
      </c>
      <c r="D481" s="43">
        <f>'Приложение 2'!E23+'Приложение 2'!E248+'Приложение 2'!E264</f>
        <v>55884.6</v>
      </c>
      <c r="E481" s="43">
        <f>'Приложение 2'!F23+'Приложение 2'!F248+'Приложение 2'!F264</f>
        <v>46242.7</v>
      </c>
      <c r="F481" s="43">
        <f>'Приложение 2'!G23+'Приложение 2'!G248+'Приложение 2'!G264</f>
        <v>46879.6</v>
      </c>
    </row>
    <row r="482" spans="1:6" ht="24" customHeight="1">
      <c r="A482" s="47" t="s">
        <v>149</v>
      </c>
      <c r="B482" s="42" t="s">
        <v>148</v>
      </c>
      <c r="C482" s="42" t="s">
        <v>26</v>
      </c>
      <c r="D482" s="43">
        <f>'Приложение 2'!E24+'Приложение 2'!E249+'Приложение 2'!E265</f>
        <v>7026</v>
      </c>
      <c r="E482" s="43">
        <f>'Приложение 2'!F24+'Приложение 2'!F249+'Приложение 2'!F265</f>
        <v>809.3</v>
      </c>
      <c r="F482" s="43">
        <f>'Приложение 2'!G24+'Приложение 2'!G249+'Приложение 2'!G265</f>
        <v>809.3</v>
      </c>
    </row>
    <row r="483" spans="1:6" ht="12" customHeight="1">
      <c r="A483" s="47" t="s">
        <v>1</v>
      </c>
      <c r="B483" s="42" t="s">
        <v>148</v>
      </c>
      <c r="C483" s="42" t="s">
        <v>0</v>
      </c>
      <c r="D483" s="48">
        <f>'Приложение 2'!E250</f>
        <v>30</v>
      </c>
      <c r="E483" s="48">
        <f>'Приложение 2'!F250</f>
        <v>30</v>
      </c>
      <c r="F483" s="48">
        <f>'Приложение 2'!G250</f>
        <v>30</v>
      </c>
    </row>
    <row r="484" spans="1:6" ht="25.5" customHeight="1">
      <c r="A484" s="29" t="s">
        <v>32</v>
      </c>
      <c r="B484" s="30" t="s">
        <v>224</v>
      </c>
      <c r="C484" s="30" t="s">
        <v>136</v>
      </c>
      <c r="D484" s="31">
        <f>D485</f>
        <v>1578.9</v>
      </c>
      <c r="E484" s="31">
        <f>E485</f>
        <v>1484.7</v>
      </c>
      <c r="F484" s="31">
        <f>F485</f>
        <v>1484.7</v>
      </c>
    </row>
    <row r="485" spans="1:6" ht="63.75" customHeight="1">
      <c r="A485" s="47" t="s">
        <v>11</v>
      </c>
      <c r="B485" s="42" t="s">
        <v>224</v>
      </c>
      <c r="C485" s="42" t="s">
        <v>12</v>
      </c>
      <c r="D485" s="43">
        <f>'Приложение 2'!E267</f>
        <v>1578.9</v>
      </c>
      <c r="E485" s="43">
        <f>'Приложение 2'!F267</f>
        <v>1484.7</v>
      </c>
      <c r="F485" s="43">
        <f>'Приложение 2'!G267</f>
        <v>1484.7</v>
      </c>
    </row>
    <row r="486" spans="1:6" ht="14.25" customHeight="1">
      <c r="A486" s="46" t="s">
        <v>314</v>
      </c>
      <c r="B486" s="25" t="s">
        <v>348</v>
      </c>
      <c r="C486" s="40" t="s">
        <v>136</v>
      </c>
      <c r="D486" s="41">
        <f>D487</f>
        <v>3827.7</v>
      </c>
      <c r="E486" s="41">
        <f>E487</f>
        <v>3795.8</v>
      </c>
      <c r="F486" s="41">
        <f>F487</f>
        <v>3795.8</v>
      </c>
    </row>
    <row r="487" spans="1:6" ht="63" customHeight="1">
      <c r="A487" s="35" t="s">
        <v>11</v>
      </c>
      <c r="B487" s="36" t="s">
        <v>348</v>
      </c>
      <c r="C487" s="36" t="s">
        <v>12</v>
      </c>
      <c r="D487" s="37">
        <f>'Приложение 2'!E252</f>
        <v>3827.7</v>
      </c>
      <c r="E487" s="37">
        <f>'Приложение 2'!F252</f>
        <v>3795.8</v>
      </c>
      <c r="F487" s="37">
        <f>'Приложение 2'!G252</f>
        <v>3795.8</v>
      </c>
    </row>
    <row r="488" spans="1:6" ht="24.75" customHeight="1">
      <c r="A488" s="27" t="s">
        <v>15</v>
      </c>
      <c r="B488" s="25" t="s">
        <v>311</v>
      </c>
      <c r="C488" s="25" t="s">
        <v>136</v>
      </c>
      <c r="D488" s="26">
        <f>D491+D489+D490</f>
        <v>450</v>
      </c>
      <c r="E488" s="26">
        <f>E491+E489+E490</f>
        <v>150</v>
      </c>
      <c r="F488" s="26">
        <f>F491+F489+F490</f>
        <v>150</v>
      </c>
    </row>
    <row r="489" spans="1:6" ht="24.75" customHeight="1">
      <c r="A489" s="47" t="s">
        <v>149</v>
      </c>
      <c r="B489" s="36" t="s">
        <v>311</v>
      </c>
      <c r="C489" s="36">
        <v>200</v>
      </c>
      <c r="D489" s="37">
        <f>'Приложение 2'!E254</f>
        <v>51.6</v>
      </c>
      <c r="E489" s="37">
        <f>'Приложение 2'!F254</f>
        <v>0</v>
      </c>
      <c r="F489" s="37">
        <f>'Приложение 2'!G254</f>
        <v>0</v>
      </c>
    </row>
    <row r="490" spans="1:6" ht="24.75" customHeight="1">
      <c r="A490" s="35" t="s">
        <v>44</v>
      </c>
      <c r="B490" s="36" t="s">
        <v>311</v>
      </c>
      <c r="C490" s="36">
        <v>300</v>
      </c>
      <c r="D490" s="37">
        <f>'Приложение 2'!E255</f>
        <v>125</v>
      </c>
      <c r="E490" s="37">
        <f>'Приложение 2'!F255</f>
        <v>0</v>
      </c>
      <c r="F490" s="37">
        <f>'Приложение 2'!G255</f>
        <v>0</v>
      </c>
    </row>
    <row r="491" spans="1:6" ht="12.75" customHeight="1">
      <c r="A491" s="35" t="s">
        <v>1</v>
      </c>
      <c r="B491" s="36" t="s">
        <v>311</v>
      </c>
      <c r="C491" s="36" t="s">
        <v>0</v>
      </c>
      <c r="D491" s="37">
        <f>'Приложение 2'!E544</f>
        <v>273.4</v>
      </c>
      <c r="E491" s="37">
        <f>'Приложение 2'!F544</f>
        <v>150</v>
      </c>
      <c r="F491" s="37">
        <f>'Приложение 2'!G544</f>
        <v>150</v>
      </c>
    </row>
    <row r="492" spans="1:6" ht="48.75" customHeight="1">
      <c r="A492" s="27" t="s">
        <v>30</v>
      </c>
      <c r="B492" s="25" t="s">
        <v>312</v>
      </c>
      <c r="C492" s="25" t="s">
        <v>136</v>
      </c>
      <c r="D492" s="26">
        <f>D494+D493</f>
        <v>1400</v>
      </c>
      <c r="E492" s="26">
        <f>E494+E493</f>
        <v>500</v>
      </c>
      <c r="F492" s="26">
        <f>F494+F493</f>
        <v>500</v>
      </c>
    </row>
    <row r="493" spans="1:6" ht="27" customHeight="1">
      <c r="A493" s="47" t="s">
        <v>149</v>
      </c>
      <c r="B493" s="36" t="s">
        <v>312</v>
      </c>
      <c r="C493" s="36">
        <v>200</v>
      </c>
      <c r="D493" s="37">
        <f>'Приложение 2'!E257</f>
        <v>462.7</v>
      </c>
      <c r="E493" s="37">
        <f>'Приложение 2'!F257</f>
        <v>0</v>
      </c>
      <c r="F493" s="37">
        <f>'Приложение 2'!G257</f>
        <v>0</v>
      </c>
    </row>
    <row r="494" spans="1:6" ht="13.5" customHeight="1">
      <c r="A494" s="35" t="s">
        <v>1</v>
      </c>
      <c r="B494" s="36" t="s">
        <v>312</v>
      </c>
      <c r="C494" s="36" t="s">
        <v>0</v>
      </c>
      <c r="D494" s="37">
        <f>'Приложение 2'!E546</f>
        <v>937.3</v>
      </c>
      <c r="E494" s="37">
        <f>'Приложение 2'!F546</f>
        <v>500</v>
      </c>
      <c r="F494" s="37">
        <f>'Приложение 2'!G546</f>
        <v>500</v>
      </c>
    </row>
    <row r="495" spans="1:6" ht="14.25" customHeight="1">
      <c r="A495" s="27" t="s">
        <v>107</v>
      </c>
      <c r="B495" s="25" t="s">
        <v>313</v>
      </c>
      <c r="C495" s="25" t="s">
        <v>136</v>
      </c>
      <c r="D495" s="26">
        <f>D496</f>
        <v>0</v>
      </c>
      <c r="E495" s="26">
        <f>E496</f>
        <v>11730</v>
      </c>
      <c r="F495" s="26">
        <f>F496</f>
        <v>25226.7</v>
      </c>
    </row>
    <row r="496" spans="1:6" ht="14.25" customHeight="1">
      <c r="A496" s="35" t="s">
        <v>1</v>
      </c>
      <c r="B496" s="36" t="s">
        <v>313</v>
      </c>
      <c r="C496" s="36" t="s">
        <v>0</v>
      </c>
      <c r="D496" s="37">
        <f>'Приложение 2'!E548</f>
        <v>0</v>
      </c>
      <c r="E496" s="37">
        <f>'Приложение 2'!F548</f>
        <v>11730</v>
      </c>
      <c r="F496" s="37">
        <f>'Приложение 2'!G548</f>
        <v>25226.7</v>
      </c>
    </row>
    <row r="497" spans="1:7" ht="12.75">
      <c r="A497" s="15" t="s">
        <v>144</v>
      </c>
      <c r="B497" s="16" t="s">
        <v>136</v>
      </c>
      <c r="C497" s="16" t="s">
        <v>136</v>
      </c>
      <c r="D497" s="17">
        <f>D17+D92+D190+D255+D295+D312+D358+D371+D427+D417</f>
        <v>1811998.3999999997</v>
      </c>
      <c r="E497" s="17">
        <f>E17+E92+E190+E255+E295+E312+E358+E371+E427+E417</f>
        <v>1474888.3000000003</v>
      </c>
      <c r="F497" s="17">
        <f>F17+F92+F190+F255+F295+F312+F358+F371+F427+F417</f>
        <v>1503563.7999999998</v>
      </c>
      <c r="G497" t="s">
        <v>479</v>
      </c>
    </row>
    <row r="498" spans="4:6" ht="12.75">
      <c r="D498" s="3"/>
      <c r="E498" s="3"/>
      <c r="F498" s="3"/>
    </row>
    <row r="499" spans="2:6" ht="12.75">
      <c r="B499" s="50"/>
      <c r="D499" s="3"/>
      <c r="E499" s="3"/>
      <c r="F499" s="3"/>
    </row>
  </sheetData>
  <sheetProtection/>
  <autoFilter ref="A16:F497"/>
  <mergeCells count="15">
    <mergeCell ref="D15:F15"/>
    <mergeCell ref="B8:F8"/>
    <mergeCell ref="A9:F9"/>
    <mergeCell ref="A10:F10"/>
    <mergeCell ref="A11:F11"/>
    <mergeCell ref="A13:F13"/>
    <mergeCell ref="A15:A16"/>
    <mergeCell ref="B15:B16"/>
    <mergeCell ref="C15:C16"/>
    <mergeCell ref="A1:F1"/>
    <mergeCell ref="A2:F2"/>
    <mergeCell ref="A3:F3"/>
    <mergeCell ref="A4:F4"/>
    <mergeCell ref="A5:F5"/>
    <mergeCell ref="A6:F6"/>
  </mergeCells>
  <printOptions/>
  <pageMargins left="1.1023622047244095" right="0.31496062992125984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0"/>
  <sheetViews>
    <sheetView view="pageBreakPreview" zoomScaleSheetLayoutView="100" zoomScalePageLayoutView="0" workbookViewId="0" topLeftCell="A1">
      <selection activeCell="A13" sqref="A13:G13"/>
    </sheetView>
  </sheetViews>
  <sheetFormatPr defaultColWidth="9.00390625" defaultRowHeight="12.75"/>
  <cols>
    <col min="1" max="1" width="40.375" style="0" customWidth="1"/>
    <col min="2" max="2" width="3.75390625" style="0" customWidth="1"/>
    <col min="3" max="3" width="12.75390625" style="0" customWidth="1"/>
    <col min="4" max="4" width="4.125" style="0" customWidth="1"/>
    <col min="5" max="5" width="10.25390625" style="0" customWidth="1"/>
    <col min="6" max="6" width="10.375" style="0" customWidth="1"/>
    <col min="7" max="7" width="11.25390625" style="0" customWidth="1"/>
    <col min="8" max="8" width="1.37890625" style="0" customWidth="1"/>
  </cols>
  <sheetData>
    <row r="1" spans="1:7" ht="12.75">
      <c r="A1" s="96" t="s">
        <v>481</v>
      </c>
      <c r="B1" s="96"/>
      <c r="C1" s="96"/>
      <c r="D1" s="96"/>
      <c r="E1" s="96"/>
      <c r="F1" s="96"/>
      <c r="G1" s="96"/>
    </row>
    <row r="2" spans="1:7" ht="12.75">
      <c r="A2" s="96" t="s">
        <v>474</v>
      </c>
      <c r="B2" s="96"/>
      <c r="C2" s="96"/>
      <c r="D2" s="96"/>
      <c r="E2" s="96"/>
      <c r="F2" s="96"/>
      <c r="G2" s="96"/>
    </row>
    <row r="3" spans="1:7" ht="12.75">
      <c r="A3" s="96" t="s">
        <v>475</v>
      </c>
      <c r="B3" s="96"/>
      <c r="C3" s="96"/>
      <c r="D3" s="96"/>
      <c r="E3" s="96"/>
      <c r="F3" s="96"/>
      <c r="G3" s="96"/>
    </row>
    <row r="4" spans="1:7" ht="12.75">
      <c r="A4" s="96" t="s">
        <v>476</v>
      </c>
      <c r="B4" s="96"/>
      <c r="C4" s="96"/>
      <c r="D4" s="96"/>
      <c r="E4" s="96"/>
      <c r="F4" s="96"/>
      <c r="G4" s="96"/>
    </row>
    <row r="5" spans="1:7" ht="12.75">
      <c r="A5" s="96" t="s">
        <v>477</v>
      </c>
      <c r="B5" s="96"/>
      <c r="C5" s="96"/>
      <c r="D5" s="96"/>
      <c r="E5" s="96"/>
      <c r="F5" s="96"/>
      <c r="G5" s="96"/>
    </row>
    <row r="6" spans="1:7" ht="12.75">
      <c r="A6" s="96" t="s">
        <v>553</v>
      </c>
      <c r="B6" s="96"/>
      <c r="C6" s="96"/>
      <c r="D6" s="96"/>
      <c r="E6" s="96"/>
      <c r="F6" s="96"/>
      <c r="G6" s="96"/>
    </row>
    <row r="8" spans="1:7" ht="12.75">
      <c r="A8" s="12"/>
      <c r="B8" s="98" t="s">
        <v>480</v>
      </c>
      <c r="C8" s="98"/>
      <c r="D8" s="98"/>
      <c r="E8" s="98"/>
      <c r="F8" s="98"/>
      <c r="G8" s="98"/>
    </row>
    <row r="9" spans="1:7" ht="12.75">
      <c r="A9" s="99" t="s">
        <v>29</v>
      </c>
      <c r="B9" s="99"/>
      <c r="C9" s="99"/>
      <c r="D9" s="99"/>
      <c r="E9" s="99"/>
      <c r="F9" s="99"/>
      <c r="G9" s="99"/>
    </row>
    <row r="10" spans="1:7" ht="12.75">
      <c r="A10" s="99" t="s">
        <v>119</v>
      </c>
      <c r="B10" s="99"/>
      <c r="C10" s="99"/>
      <c r="D10" s="99"/>
      <c r="E10" s="99"/>
      <c r="F10" s="99"/>
      <c r="G10" s="99"/>
    </row>
    <row r="11" spans="1:7" ht="12.75">
      <c r="A11" s="99" t="s">
        <v>356</v>
      </c>
      <c r="B11" s="99"/>
      <c r="C11" s="99"/>
      <c r="D11" s="99"/>
      <c r="E11" s="99"/>
      <c r="F11" s="99"/>
      <c r="G11" s="99"/>
    </row>
    <row r="13" spans="1:7" ht="12.75">
      <c r="A13" s="103" t="s">
        <v>315</v>
      </c>
      <c r="B13" s="103"/>
      <c r="C13" s="103"/>
      <c r="D13" s="103"/>
      <c r="E13" s="103"/>
      <c r="F13" s="103"/>
      <c r="G13" s="103"/>
    </row>
    <row r="14" spans="1:7" ht="12.75">
      <c r="A14" s="103" t="s">
        <v>358</v>
      </c>
      <c r="B14" s="103"/>
      <c r="C14" s="103"/>
      <c r="D14" s="103"/>
      <c r="E14" s="103"/>
      <c r="F14" s="103"/>
      <c r="G14" s="103"/>
    </row>
    <row r="16" spans="1:7" ht="12.75">
      <c r="A16" s="104" t="s">
        <v>132</v>
      </c>
      <c r="B16" s="104" t="s">
        <v>133</v>
      </c>
      <c r="C16" s="104" t="s">
        <v>17</v>
      </c>
      <c r="D16" s="104" t="s">
        <v>134</v>
      </c>
      <c r="E16" s="105" t="s">
        <v>135</v>
      </c>
      <c r="F16" s="105"/>
      <c r="G16" s="105"/>
    </row>
    <row r="17" spans="1:7" ht="12.75" customHeight="1">
      <c r="A17" s="105" t="s">
        <v>136</v>
      </c>
      <c r="B17" s="105" t="s">
        <v>136</v>
      </c>
      <c r="C17" s="105" t="s">
        <v>136</v>
      </c>
      <c r="D17" s="105" t="s">
        <v>136</v>
      </c>
      <c r="E17" s="68" t="s">
        <v>137</v>
      </c>
      <c r="F17" s="68" t="s">
        <v>329</v>
      </c>
      <c r="G17" s="68" t="s">
        <v>355</v>
      </c>
    </row>
    <row r="18" spans="1:7" ht="12.75" customHeight="1">
      <c r="A18" s="14" t="s">
        <v>138</v>
      </c>
      <c r="B18" s="14" t="s">
        <v>139</v>
      </c>
      <c r="C18" s="14" t="s">
        <v>140</v>
      </c>
      <c r="D18" s="14" t="s">
        <v>141</v>
      </c>
      <c r="E18" s="14" t="s">
        <v>63</v>
      </c>
      <c r="F18" s="14" t="s">
        <v>142</v>
      </c>
      <c r="G18" s="14" t="s">
        <v>143</v>
      </c>
    </row>
    <row r="19" spans="1:7" ht="12.75" customHeight="1">
      <c r="A19" s="15" t="s">
        <v>144</v>
      </c>
      <c r="B19" s="16" t="s">
        <v>136</v>
      </c>
      <c r="C19" s="16" t="s">
        <v>136</v>
      </c>
      <c r="D19" s="16" t="s">
        <v>136</v>
      </c>
      <c r="E19" s="17">
        <f>E20+E25+E258+E268+E357+E389+E517</f>
        <v>1811998.3999999997</v>
      </c>
      <c r="F19" s="17">
        <f>F20+F25+F258+F268+F357+F389+F517</f>
        <v>1474888.3000000003</v>
      </c>
      <c r="G19" s="17">
        <f>G20+G25+G258+G268+G357+G389+G517</f>
        <v>1503563.8</v>
      </c>
    </row>
    <row r="20" spans="1:7" ht="12.75" customHeight="1">
      <c r="A20" s="18" t="s">
        <v>145</v>
      </c>
      <c r="B20" s="19" t="s">
        <v>146</v>
      </c>
      <c r="C20" s="20" t="s">
        <v>136</v>
      </c>
      <c r="D20" s="20" t="s">
        <v>136</v>
      </c>
      <c r="E20" s="21">
        <f aca="true" t="shared" si="0" ref="E20:G21">E21</f>
        <v>250</v>
      </c>
      <c r="F20" s="21">
        <f t="shared" si="0"/>
        <v>250</v>
      </c>
      <c r="G20" s="21">
        <f t="shared" si="0"/>
        <v>250</v>
      </c>
    </row>
    <row r="21" spans="1:9" ht="15" customHeight="1">
      <c r="A21" s="45" t="s">
        <v>22</v>
      </c>
      <c r="B21" s="49"/>
      <c r="C21" s="49" t="s">
        <v>147</v>
      </c>
      <c r="D21" s="49" t="s">
        <v>136</v>
      </c>
      <c r="E21" s="17">
        <f t="shared" si="0"/>
        <v>250</v>
      </c>
      <c r="F21" s="17">
        <f t="shared" si="0"/>
        <v>250</v>
      </c>
      <c r="G21" s="17">
        <f t="shared" si="0"/>
        <v>250</v>
      </c>
      <c r="I21" s="3"/>
    </row>
    <row r="22" spans="1:7" ht="36" customHeight="1">
      <c r="A22" s="24" t="s">
        <v>21</v>
      </c>
      <c r="B22" s="25"/>
      <c r="C22" s="25" t="s">
        <v>148</v>
      </c>
      <c r="D22" s="25" t="s">
        <v>136</v>
      </c>
      <c r="E22" s="26">
        <f>E23+E24</f>
        <v>250</v>
      </c>
      <c r="F22" s="26">
        <f>F23+F24</f>
        <v>250</v>
      </c>
      <c r="G22" s="26">
        <f>G23+G24</f>
        <v>250</v>
      </c>
    </row>
    <row r="23" spans="1:7" ht="73.5" customHeight="1">
      <c r="A23" s="35" t="s">
        <v>11</v>
      </c>
      <c r="B23" s="36"/>
      <c r="C23" s="36" t="s">
        <v>148</v>
      </c>
      <c r="D23" s="36" t="s">
        <v>12</v>
      </c>
      <c r="E23" s="37">
        <v>80</v>
      </c>
      <c r="F23" s="37">
        <v>80</v>
      </c>
      <c r="G23" s="37">
        <v>80</v>
      </c>
    </row>
    <row r="24" spans="1:7" ht="36" customHeight="1">
      <c r="A24" s="35" t="s">
        <v>149</v>
      </c>
      <c r="B24" s="36"/>
      <c r="C24" s="36" t="s">
        <v>148</v>
      </c>
      <c r="D24" s="36" t="s">
        <v>26</v>
      </c>
      <c r="E24" s="37">
        <v>170</v>
      </c>
      <c r="F24" s="37">
        <v>170</v>
      </c>
      <c r="G24" s="37">
        <v>170</v>
      </c>
    </row>
    <row r="25" spans="1:7" ht="24" customHeight="1">
      <c r="A25" s="18" t="s">
        <v>150</v>
      </c>
      <c r="B25" s="19" t="s">
        <v>18</v>
      </c>
      <c r="C25" s="20" t="s">
        <v>136</v>
      </c>
      <c r="D25" s="20" t="s">
        <v>136</v>
      </c>
      <c r="E25" s="21">
        <f>E26+E101+E113+E127+E159+E165+E212+E208+E109</f>
        <v>442123.5</v>
      </c>
      <c r="F25" s="21">
        <f>F26+F101+F113+F127+F159+F165+F212+F208+F109</f>
        <v>214655.40000000002</v>
      </c>
      <c r="G25" s="21">
        <f>G26+G101+G113+G127+G159+G165+G212+G208+G109</f>
        <v>222708.60000000003</v>
      </c>
    </row>
    <row r="26" spans="1:7" ht="38.25" customHeight="1">
      <c r="A26" s="38" t="s">
        <v>151</v>
      </c>
      <c r="B26" s="19"/>
      <c r="C26" s="19" t="s">
        <v>152</v>
      </c>
      <c r="D26" s="19" t="s">
        <v>136</v>
      </c>
      <c r="E26" s="21">
        <f>E27+E64+E92</f>
        <v>270796.1</v>
      </c>
      <c r="F26" s="21">
        <f>F27+F64+F92</f>
        <v>110722.6</v>
      </c>
      <c r="G26" s="21">
        <f>G27+G64+G92</f>
        <v>116622.6</v>
      </c>
    </row>
    <row r="27" spans="1:7" ht="36.75" customHeight="1">
      <c r="A27" s="38" t="s">
        <v>43</v>
      </c>
      <c r="B27" s="19"/>
      <c r="C27" s="19" t="s">
        <v>153</v>
      </c>
      <c r="D27" s="19" t="s">
        <v>136</v>
      </c>
      <c r="E27" s="21">
        <f>+E46+E49+E52+E57+E33+E43+E36+E28</f>
        <v>67287.5</v>
      </c>
      <c r="F27" s="21">
        <f>+F46+F49+F52+F57+F33+F43+F36</f>
        <v>101092</v>
      </c>
      <c r="G27" s="21">
        <f>+G46+G49+G52+G57+G33+G43+G36</f>
        <v>106992</v>
      </c>
    </row>
    <row r="28" spans="1:7" ht="51" customHeight="1">
      <c r="A28" s="27" t="s">
        <v>502</v>
      </c>
      <c r="B28" s="25"/>
      <c r="C28" s="25" t="s">
        <v>503</v>
      </c>
      <c r="D28" s="25"/>
      <c r="E28" s="26">
        <f>E29+E31</f>
        <v>200.2</v>
      </c>
      <c r="F28" s="26">
        <f>F29+F31</f>
        <v>0</v>
      </c>
      <c r="G28" s="26">
        <f>G29+G31</f>
        <v>0</v>
      </c>
    </row>
    <row r="29" spans="1:7" ht="15.75" customHeight="1">
      <c r="A29" s="27" t="s">
        <v>484</v>
      </c>
      <c r="B29" s="25"/>
      <c r="C29" s="25" t="s">
        <v>504</v>
      </c>
      <c r="D29" s="25"/>
      <c r="E29" s="26">
        <f>E30</f>
        <v>124.6</v>
      </c>
      <c r="F29" s="26">
        <f>F30</f>
        <v>0</v>
      </c>
      <c r="G29" s="26">
        <f>G30</f>
        <v>0</v>
      </c>
    </row>
    <row r="30" spans="1:7" ht="36.75" customHeight="1">
      <c r="A30" s="35" t="s">
        <v>149</v>
      </c>
      <c r="B30" s="36"/>
      <c r="C30" s="36" t="s">
        <v>504</v>
      </c>
      <c r="D30" s="36">
        <v>200</v>
      </c>
      <c r="E30" s="37">
        <v>124.6</v>
      </c>
      <c r="F30" s="37">
        <v>0</v>
      </c>
      <c r="G30" s="37">
        <v>0</v>
      </c>
    </row>
    <row r="31" spans="1:7" ht="26.25" customHeight="1">
      <c r="A31" s="27" t="s">
        <v>51</v>
      </c>
      <c r="B31" s="36"/>
      <c r="C31" s="25" t="s">
        <v>505</v>
      </c>
      <c r="D31" s="36"/>
      <c r="E31" s="37">
        <f>E32</f>
        <v>75.6</v>
      </c>
      <c r="F31" s="37">
        <f>F32</f>
        <v>0</v>
      </c>
      <c r="G31" s="37">
        <f>G32</f>
        <v>0</v>
      </c>
    </row>
    <row r="32" spans="1:7" ht="36.75" customHeight="1">
      <c r="A32" s="35" t="s">
        <v>149</v>
      </c>
      <c r="B32" s="36"/>
      <c r="C32" s="36" t="s">
        <v>505</v>
      </c>
      <c r="D32" s="36">
        <v>200</v>
      </c>
      <c r="E32" s="37">
        <v>75.6</v>
      </c>
      <c r="F32" s="37">
        <v>0</v>
      </c>
      <c r="G32" s="37">
        <v>0</v>
      </c>
    </row>
    <row r="33" spans="1:7" ht="63" customHeight="1">
      <c r="A33" s="33" t="s">
        <v>122</v>
      </c>
      <c r="B33" s="25"/>
      <c r="C33" s="25" t="s">
        <v>483</v>
      </c>
      <c r="D33" s="25" t="s">
        <v>136</v>
      </c>
      <c r="E33" s="26">
        <f aca="true" t="shared" si="1" ref="E33:G34">E34</f>
        <v>180</v>
      </c>
      <c r="F33" s="26">
        <f t="shared" si="1"/>
        <v>300</v>
      </c>
      <c r="G33" s="26">
        <f t="shared" si="1"/>
        <v>300</v>
      </c>
    </row>
    <row r="34" spans="1:7" ht="24" customHeight="1">
      <c r="A34" s="27" t="s">
        <v>51</v>
      </c>
      <c r="B34" s="25"/>
      <c r="C34" s="25" t="s">
        <v>485</v>
      </c>
      <c r="D34" s="25" t="s">
        <v>136</v>
      </c>
      <c r="E34" s="26">
        <f t="shared" si="1"/>
        <v>180</v>
      </c>
      <c r="F34" s="26">
        <f t="shared" si="1"/>
        <v>300</v>
      </c>
      <c r="G34" s="26">
        <f t="shared" si="1"/>
        <v>300</v>
      </c>
    </row>
    <row r="35" spans="1:7" ht="24" customHeight="1">
      <c r="A35" s="35" t="s">
        <v>149</v>
      </c>
      <c r="B35" s="36"/>
      <c r="C35" s="36" t="s">
        <v>485</v>
      </c>
      <c r="D35" s="36" t="s">
        <v>26</v>
      </c>
      <c r="E35" s="37">
        <v>180</v>
      </c>
      <c r="F35" s="37">
        <v>300</v>
      </c>
      <c r="G35" s="37">
        <v>300</v>
      </c>
    </row>
    <row r="36" spans="1:7" ht="67.5" customHeight="1">
      <c r="A36" s="51" t="s">
        <v>506</v>
      </c>
      <c r="B36" s="25"/>
      <c r="C36" s="25" t="s">
        <v>507</v>
      </c>
      <c r="D36" s="25" t="s">
        <v>136</v>
      </c>
      <c r="E36" s="26">
        <f>E37+E39+E41</f>
        <v>6114.3</v>
      </c>
      <c r="F36" s="26">
        <f>F37+F39+F41</f>
        <v>90000</v>
      </c>
      <c r="G36" s="26">
        <f>G37+G39+G41</f>
        <v>95900</v>
      </c>
    </row>
    <row r="37" spans="1:7" ht="50.25" customHeight="1">
      <c r="A37" s="24" t="s">
        <v>361</v>
      </c>
      <c r="B37" s="25"/>
      <c r="C37" s="25" t="s">
        <v>508</v>
      </c>
      <c r="D37" s="25" t="s">
        <v>136</v>
      </c>
      <c r="E37" s="26">
        <f>E38</f>
        <v>0</v>
      </c>
      <c r="F37" s="26">
        <f>F38</f>
        <v>25776.3</v>
      </c>
      <c r="G37" s="26">
        <f>G38</f>
        <v>40747.1</v>
      </c>
    </row>
    <row r="38" spans="1:7" ht="36" customHeight="1">
      <c r="A38" s="35" t="s">
        <v>35</v>
      </c>
      <c r="B38" s="36"/>
      <c r="C38" s="36" t="s">
        <v>508</v>
      </c>
      <c r="D38" s="36">
        <v>400</v>
      </c>
      <c r="E38" s="37">
        <v>0</v>
      </c>
      <c r="F38" s="37">
        <v>25776.3</v>
      </c>
      <c r="G38" s="37">
        <v>40747.1</v>
      </c>
    </row>
    <row r="39" spans="1:7" ht="51" customHeight="1">
      <c r="A39" s="24" t="s">
        <v>361</v>
      </c>
      <c r="B39" s="36"/>
      <c r="C39" s="25" t="s">
        <v>509</v>
      </c>
      <c r="D39" s="36"/>
      <c r="E39" s="37">
        <f>E40</f>
        <v>0</v>
      </c>
      <c r="F39" s="37">
        <f>F40</f>
        <v>64223.7</v>
      </c>
      <c r="G39" s="37">
        <f>G40</f>
        <v>55152.9</v>
      </c>
    </row>
    <row r="40" spans="1:7" ht="38.25" customHeight="1">
      <c r="A40" s="35" t="s">
        <v>35</v>
      </c>
      <c r="B40" s="36"/>
      <c r="C40" s="36" t="s">
        <v>509</v>
      </c>
      <c r="D40" s="36">
        <v>400</v>
      </c>
      <c r="E40" s="37">
        <v>0</v>
      </c>
      <c r="F40" s="37">
        <v>64223.7</v>
      </c>
      <c r="G40" s="37">
        <v>55152.9</v>
      </c>
    </row>
    <row r="41" spans="1:7" ht="24" customHeight="1">
      <c r="A41" s="27" t="s">
        <v>51</v>
      </c>
      <c r="B41" s="36"/>
      <c r="C41" s="25" t="s">
        <v>510</v>
      </c>
      <c r="D41" s="36"/>
      <c r="E41" s="26">
        <f>E42</f>
        <v>6114.3</v>
      </c>
      <c r="F41" s="26">
        <f>F42</f>
        <v>0</v>
      </c>
      <c r="G41" s="26">
        <f>G42</f>
        <v>0</v>
      </c>
    </row>
    <row r="42" spans="1:7" ht="36.75" customHeight="1">
      <c r="A42" s="35" t="s">
        <v>35</v>
      </c>
      <c r="B42" s="36"/>
      <c r="C42" s="36" t="s">
        <v>510</v>
      </c>
      <c r="D42" s="36">
        <v>400</v>
      </c>
      <c r="E42" s="37">
        <v>6114.3</v>
      </c>
      <c r="F42" s="37">
        <v>0</v>
      </c>
      <c r="G42" s="37">
        <v>0</v>
      </c>
    </row>
    <row r="43" spans="1:7" ht="25.5" customHeight="1">
      <c r="A43" s="27" t="s">
        <v>336</v>
      </c>
      <c r="B43" s="36"/>
      <c r="C43" s="25" t="s">
        <v>528</v>
      </c>
      <c r="D43" s="25"/>
      <c r="E43" s="26">
        <f aca="true" t="shared" si="2" ref="E43:G44">E44</f>
        <v>50</v>
      </c>
      <c r="F43" s="26">
        <f t="shared" si="2"/>
        <v>0</v>
      </c>
      <c r="G43" s="26">
        <f t="shared" si="2"/>
        <v>0</v>
      </c>
    </row>
    <row r="44" spans="1:7" ht="23.25" customHeight="1">
      <c r="A44" s="27" t="s">
        <v>51</v>
      </c>
      <c r="B44" s="36"/>
      <c r="C44" s="25" t="s">
        <v>511</v>
      </c>
      <c r="D44" s="25"/>
      <c r="E44" s="26">
        <f t="shared" si="2"/>
        <v>50</v>
      </c>
      <c r="F44" s="26">
        <f t="shared" si="2"/>
        <v>0</v>
      </c>
      <c r="G44" s="26">
        <f t="shared" si="2"/>
        <v>0</v>
      </c>
    </row>
    <row r="45" spans="1:7" ht="37.5" customHeight="1">
      <c r="A45" s="35" t="s">
        <v>149</v>
      </c>
      <c r="B45" s="36"/>
      <c r="C45" s="36" t="s">
        <v>511</v>
      </c>
      <c r="D45" s="36">
        <v>200</v>
      </c>
      <c r="E45" s="37">
        <v>50</v>
      </c>
      <c r="F45" s="37">
        <v>0</v>
      </c>
      <c r="G45" s="37">
        <v>0</v>
      </c>
    </row>
    <row r="46" spans="1:7" ht="75.75" customHeight="1">
      <c r="A46" s="33" t="s">
        <v>512</v>
      </c>
      <c r="B46" s="25"/>
      <c r="C46" s="25" t="s">
        <v>154</v>
      </c>
      <c r="D46" s="25" t="s">
        <v>136</v>
      </c>
      <c r="E46" s="26">
        <f aca="true" t="shared" si="3" ref="E46:G47">E47</f>
        <v>150</v>
      </c>
      <c r="F46" s="26">
        <f t="shared" si="3"/>
        <v>150</v>
      </c>
      <c r="G46" s="26">
        <f t="shared" si="3"/>
        <v>150</v>
      </c>
    </row>
    <row r="47" spans="1:7" ht="24" customHeight="1">
      <c r="A47" s="27" t="s">
        <v>51</v>
      </c>
      <c r="B47" s="25"/>
      <c r="C47" s="25" t="s">
        <v>318</v>
      </c>
      <c r="D47" s="25" t="s">
        <v>136</v>
      </c>
      <c r="E47" s="26">
        <f t="shared" si="3"/>
        <v>150</v>
      </c>
      <c r="F47" s="26">
        <f t="shared" si="3"/>
        <v>150</v>
      </c>
      <c r="G47" s="26">
        <f t="shared" si="3"/>
        <v>150</v>
      </c>
    </row>
    <row r="48" spans="1:7" ht="36" customHeight="1">
      <c r="A48" s="35" t="s">
        <v>149</v>
      </c>
      <c r="B48" s="36"/>
      <c r="C48" s="36" t="s">
        <v>318</v>
      </c>
      <c r="D48" s="36" t="s">
        <v>26</v>
      </c>
      <c r="E48" s="37">
        <v>150</v>
      </c>
      <c r="F48" s="37">
        <v>150</v>
      </c>
      <c r="G48" s="37">
        <v>150</v>
      </c>
    </row>
    <row r="49" spans="1:7" ht="36" customHeight="1">
      <c r="A49" s="33" t="s">
        <v>47</v>
      </c>
      <c r="B49" s="25"/>
      <c r="C49" s="79" t="s">
        <v>337</v>
      </c>
      <c r="D49" s="25" t="s">
        <v>136</v>
      </c>
      <c r="E49" s="26">
        <f aca="true" t="shared" si="4" ref="E49:G50">E50</f>
        <v>929.3</v>
      </c>
      <c r="F49" s="26">
        <f t="shared" si="4"/>
        <v>400</v>
      </c>
      <c r="G49" s="26">
        <f t="shared" si="4"/>
        <v>400</v>
      </c>
    </row>
    <row r="50" spans="1:7" ht="52.5" customHeight="1">
      <c r="A50" s="27" t="s">
        <v>103</v>
      </c>
      <c r="B50" s="25"/>
      <c r="C50" s="25" t="s">
        <v>513</v>
      </c>
      <c r="D50" s="25" t="s">
        <v>136</v>
      </c>
      <c r="E50" s="26">
        <f t="shared" si="4"/>
        <v>929.3</v>
      </c>
      <c r="F50" s="26">
        <f t="shared" si="4"/>
        <v>400</v>
      </c>
      <c r="G50" s="26">
        <f t="shared" si="4"/>
        <v>400</v>
      </c>
    </row>
    <row r="51" spans="1:7" ht="24" customHeight="1">
      <c r="A51" s="35" t="s">
        <v>44</v>
      </c>
      <c r="B51" s="36"/>
      <c r="C51" s="36" t="s">
        <v>513</v>
      </c>
      <c r="D51" s="36" t="s">
        <v>6</v>
      </c>
      <c r="E51" s="37">
        <v>929.3</v>
      </c>
      <c r="F51" s="37">
        <v>400</v>
      </c>
      <c r="G51" s="37">
        <v>400</v>
      </c>
    </row>
    <row r="52" spans="1:7" ht="135.75" customHeight="1">
      <c r="A52" s="33" t="s">
        <v>515</v>
      </c>
      <c r="B52" s="25"/>
      <c r="C52" s="25" t="s">
        <v>514</v>
      </c>
      <c r="D52" s="25" t="s">
        <v>136</v>
      </c>
      <c r="E52" s="26">
        <f>E53+E55</f>
        <v>19493.899999999998</v>
      </c>
      <c r="F52" s="26">
        <f>F53+F55</f>
        <v>10242</v>
      </c>
      <c r="G52" s="26">
        <f>G53+G55</f>
        <v>10242</v>
      </c>
    </row>
    <row r="53" spans="1:7" ht="110.25" customHeight="1">
      <c r="A53" s="27" t="s">
        <v>48</v>
      </c>
      <c r="B53" s="25"/>
      <c r="C53" s="25" t="s">
        <v>516</v>
      </c>
      <c r="D53" s="25" t="s">
        <v>136</v>
      </c>
      <c r="E53" s="26">
        <f>E54</f>
        <v>19226.3</v>
      </c>
      <c r="F53" s="26">
        <f>F54</f>
        <v>10242</v>
      </c>
      <c r="G53" s="26">
        <f>G54</f>
        <v>10242</v>
      </c>
    </row>
    <row r="54" spans="1:7" ht="36" customHeight="1">
      <c r="A54" s="35" t="s">
        <v>35</v>
      </c>
      <c r="B54" s="36"/>
      <c r="C54" s="36" t="s">
        <v>516</v>
      </c>
      <c r="D54" s="36" t="s">
        <v>155</v>
      </c>
      <c r="E54" s="37">
        <v>19226.3</v>
      </c>
      <c r="F54" s="37">
        <v>10242</v>
      </c>
      <c r="G54" s="37">
        <v>10242</v>
      </c>
    </row>
    <row r="55" spans="1:7" ht="26.25" customHeight="1">
      <c r="A55" s="27" t="s">
        <v>51</v>
      </c>
      <c r="B55" s="25"/>
      <c r="C55" s="25" t="s">
        <v>517</v>
      </c>
      <c r="D55" s="25"/>
      <c r="E55" s="26">
        <f>E56</f>
        <v>267.6</v>
      </c>
      <c r="F55" s="26">
        <f>F56</f>
        <v>0</v>
      </c>
      <c r="G55" s="26">
        <f>G56</f>
        <v>0</v>
      </c>
    </row>
    <row r="56" spans="1:7" ht="36" customHeight="1">
      <c r="A56" s="35" t="s">
        <v>35</v>
      </c>
      <c r="B56" s="36"/>
      <c r="C56" s="36" t="s">
        <v>517</v>
      </c>
      <c r="D56" s="36">
        <v>400</v>
      </c>
      <c r="E56" s="37">
        <v>267.6</v>
      </c>
      <c r="F56" s="37">
        <v>0</v>
      </c>
      <c r="G56" s="37">
        <v>0</v>
      </c>
    </row>
    <row r="57" spans="1:7" ht="48" customHeight="1">
      <c r="A57" s="33" t="s">
        <v>156</v>
      </c>
      <c r="B57" s="25"/>
      <c r="C57" s="25" t="s">
        <v>157</v>
      </c>
      <c r="D57" s="25" t="s">
        <v>136</v>
      </c>
      <c r="E57" s="26">
        <f>E58+E60+E62</f>
        <v>40169.8</v>
      </c>
      <c r="F57" s="26">
        <f>F58+F60+F62</f>
        <v>0</v>
      </c>
      <c r="G57" s="26">
        <f>G58+G60+G62</f>
        <v>0</v>
      </c>
    </row>
    <row r="58" spans="1:7" ht="36.75" customHeight="1">
      <c r="A58" s="29" t="s">
        <v>158</v>
      </c>
      <c r="B58" s="30"/>
      <c r="C58" s="30" t="s">
        <v>331</v>
      </c>
      <c r="D58" s="30"/>
      <c r="E58" s="31">
        <f>E59</f>
        <v>38161.3</v>
      </c>
      <c r="F58" s="31">
        <f>F59</f>
        <v>0</v>
      </c>
      <c r="G58" s="31">
        <f>G59</f>
        <v>0</v>
      </c>
    </row>
    <row r="59" spans="1:7" ht="36" customHeight="1">
      <c r="A59" s="47" t="s">
        <v>35</v>
      </c>
      <c r="B59" s="30"/>
      <c r="C59" s="42" t="s">
        <v>331</v>
      </c>
      <c r="D59" s="42">
        <v>400</v>
      </c>
      <c r="E59" s="43">
        <v>38161.3</v>
      </c>
      <c r="F59" s="43">
        <v>0</v>
      </c>
      <c r="G59" s="43">
        <v>0</v>
      </c>
    </row>
    <row r="60" spans="1:7" ht="36.75" customHeight="1">
      <c r="A60" s="29" t="s">
        <v>158</v>
      </c>
      <c r="B60" s="30"/>
      <c r="C60" s="30" t="s">
        <v>332</v>
      </c>
      <c r="D60" s="30"/>
      <c r="E60" s="31">
        <f>E61</f>
        <v>1606.8</v>
      </c>
      <c r="F60" s="31">
        <f>F61</f>
        <v>0</v>
      </c>
      <c r="G60" s="31">
        <f>G61</f>
        <v>0</v>
      </c>
    </row>
    <row r="61" spans="1:7" ht="36.75" customHeight="1">
      <c r="A61" s="47" t="s">
        <v>35</v>
      </c>
      <c r="B61" s="30"/>
      <c r="C61" s="42" t="s">
        <v>332</v>
      </c>
      <c r="D61" s="42">
        <v>400</v>
      </c>
      <c r="E61" s="43">
        <v>1606.8</v>
      </c>
      <c r="F61" s="43">
        <v>0</v>
      </c>
      <c r="G61" s="43">
        <v>0</v>
      </c>
    </row>
    <row r="62" spans="1:7" ht="36" customHeight="1">
      <c r="A62" s="27" t="s">
        <v>158</v>
      </c>
      <c r="B62" s="25"/>
      <c r="C62" s="25" t="s">
        <v>159</v>
      </c>
      <c r="D62" s="25" t="s">
        <v>136</v>
      </c>
      <c r="E62" s="26">
        <f>E63</f>
        <v>401.7</v>
      </c>
      <c r="F62" s="26">
        <f>F63</f>
        <v>0</v>
      </c>
      <c r="G62" s="26">
        <f>G63</f>
        <v>0</v>
      </c>
    </row>
    <row r="63" spans="1:7" ht="36" customHeight="1">
      <c r="A63" s="35" t="s">
        <v>35</v>
      </c>
      <c r="B63" s="36"/>
      <c r="C63" s="36" t="s">
        <v>159</v>
      </c>
      <c r="D63" s="36" t="s">
        <v>155</v>
      </c>
      <c r="E63" s="37">
        <v>401.7</v>
      </c>
      <c r="F63" s="37">
        <v>0</v>
      </c>
      <c r="G63" s="37">
        <v>0</v>
      </c>
    </row>
    <row r="64" spans="1:7" ht="61.5" customHeight="1">
      <c r="A64" s="38" t="s">
        <v>160</v>
      </c>
      <c r="B64" s="19"/>
      <c r="C64" s="19" t="s">
        <v>161</v>
      </c>
      <c r="D64" s="19" t="s">
        <v>136</v>
      </c>
      <c r="E64" s="21">
        <f>E68+E71+E77+E74+E83+E80+E86+E89+E65</f>
        <v>18792.5</v>
      </c>
      <c r="F64" s="21">
        <f>F68+F71+F77+F74+F83+F80+F86+F89+F65</f>
        <v>9630.6</v>
      </c>
      <c r="G64" s="21">
        <f>G68+G71+G77+G74+G83+G80+G86+G89+G65</f>
        <v>9630.6</v>
      </c>
    </row>
    <row r="65" spans="1:7" ht="28.5" customHeight="1">
      <c r="A65" s="33" t="s">
        <v>488</v>
      </c>
      <c r="B65" s="25"/>
      <c r="C65" s="25" t="s">
        <v>486</v>
      </c>
      <c r="D65" s="25"/>
      <c r="E65" s="26">
        <f aca="true" t="shared" si="5" ref="E65:G66">E66</f>
        <v>520</v>
      </c>
      <c r="F65" s="26">
        <f t="shared" si="5"/>
        <v>0</v>
      </c>
      <c r="G65" s="26">
        <f t="shared" si="5"/>
        <v>0</v>
      </c>
    </row>
    <row r="66" spans="1:7" ht="26.25" customHeight="1">
      <c r="A66" s="27" t="s">
        <v>51</v>
      </c>
      <c r="B66" s="25"/>
      <c r="C66" s="25" t="s">
        <v>487</v>
      </c>
      <c r="D66" s="25"/>
      <c r="E66" s="26">
        <f t="shared" si="5"/>
        <v>520</v>
      </c>
      <c r="F66" s="26">
        <f t="shared" si="5"/>
        <v>0</v>
      </c>
      <c r="G66" s="26">
        <f t="shared" si="5"/>
        <v>0</v>
      </c>
    </row>
    <row r="67" spans="1:7" ht="35.25" customHeight="1">
      <c r="A67" s="35" t="s">
        <v>149</v>
      </c>
      <c r="B67" s="36"/>
      <c r="C67" s="36" t="s">
        <v>487</v>
      </c>
      <c r="D67" s="36">
        <v>200</v>
      </c>
      <c r="E67" s="37">
        <v>520</v>
      </c>
      <c r="F67" s="37">
        <v>0</v>
      </c>
      <c r="G67" s="37">
        <v>0</v>
      </c>
    </row>
    <row r="68" spans="1:7" ht="28.5" customHeight="1">
      <c r="A68" s="33" t="s">
        <v>330</v>
      </c>
      <c r="B68" s="25"/>
      <c r="C68" s="25" t="s">
        <v>162</v>
      </c>
      <c r="D68" s="25" t="s">
        <v>136</v>
      </c>
      <c r="E68" s="26">
        <f aca="true" t="shared" si="6" ref="E68:G69">E69</f>
        <v>2300</v>
      </c>
      <c r="F68" s="26">
        <f t="shared" si="6"/>
        <v>2000</v>
      </c>
      <c r="G68" s="26">
        <f t="shared" si="6"/>
        <v>2000</v>
      </c>
    </row>
    <row r="69" spans="1:7" ht="24" customHeight="1">
      <c r="A69" s="27" t="s">
        <v>51</v>
      </c>
      <c r="B69" s="25"/>
      <c r="C69" s="25" t="s">
        <v>163</v>
      </c>
      <c r="D69" s="25" t="s">
        <v>136</v>
      </c>
      <c r="E69" s="26">
        <f t="shared" si="6"/>
        <v>2300</v>
      </c>
      <c r="F69" s="26">
        <f t="shared" si="6"/>
        <v>2000</v>
      </c>
      <c r="G69" s="26">
        <f t="shared" si="6"/>
        <v>2000</v>
      </c>
    </row>
    <row r="70" spans="1:7" ht="36" customHeight="1">
      <c r="A70" s="35" t="s">
        <v>149</v>
      </c>
      <c r="B70" s="36"/>
      <c r="C70" s="36" t="s">
        <v>163</v>
      </c>
      <c r="D70" s="36" t="s">
        <v>26</v>
      </c>
      <c r="E70" s="37">
        <v>2300</v>
      </c>
      <c r="F70" s="37">
        <v>2000</v>
      </c>
      <c r="G70" s="37">
        <v>2000</v>
      </c>
    </row>
    <row r="71" spans="1:7" ht="24" customHeight="1">
      <c r="A71" s="33" t="s">
        <v>319</v>
      </c>
      <c r="B71" s="25"/>
      <c r="C71" s="25" t="s">
        <v>518</v>
      </c>
      <c r="D71" s="25" t="s">
        <v>136</v>
      </c>
      <c r="E71" s="26">
        <f aca="true" t="shared" si="7" ref="E71:G72">E72</f>
        <v>685.9</v>
      </c>
      <c r="F71" s="26">
        <f t="shared" si="7"/>
        <v>665.1</v>
      </c>
      <c r="G71" s="26">
        <f t="shared" si="7"/>
        <v>665.1</v>
      </c>
    </row>
    <row r="72" spans="1:7" ht="73.5" customHeight="1">
      <c r="A72" s="27" t="s">
        <v>165</v>
      </c>
      <c r="B72" s="25"/>
      <c r="C72" s="25" t="s">
        <v>519</v>
      </c>
      <c r="D72" s="25" t="s">
        <v>136</v>
      </c>
      <c r="E72" s="26">
        <f t="shared" si="7"/>
        <v>685.9</v>
      </c>
      <c r="F72" s="26">
        <f t="shared" si="7"/>
        <v>665.1</v>
      </c>
      <c r="G72" s="26">
        <f t="shared" si="7"/>
        <v>665.1</v>
      </c>
    </row>
    <row r="73" spans="1:7" ht="36" customHeight="1">
      <c r="A73" s="35" t="s">
        <v>149</v>
      </c>
      <c r="B73" s="36"/>
      <c r="C73" s="36" t="s">
        <v>519</v>
      </c>
      <c r="D73" s="36" t="s">
        <v>26</v>
      </c>
      <c r="E73" s="37">
        <v>685.9</v>
      </c>
      <c r="F73" s="37">
        <v>665.1</v>
      </c>
      <c r="G73" s="37">
        <v>665.1</v>
      </c>
    </row>
    <row r="74" spans="1:7" ht="15.75" customHeight="1">
      <c r="A74" s="33" t="s">
        <v>168</v>
      </c>
      <c r="B74" s="25"/>
      <c r="C74" s="25" t="s">
        <v>164</v>
      </c>
      <c r="D74" s="25" t="s">
        <v>136</v>
      </c>
      <c r="E74" s="26">
        <f aca="true" t="shared" si="8" ref="E74:G75">E75</f>
        <v>164.5</v>
      </c>
      <c r="F74" s="26">
        <f t="shared" si="8"/>
        <v>0</v>
      </c>
      <c r="G74" s="26">
        <f t="shared" si="8"/>
        <v>0</v>
      </c>
    </row>
    <row r="75" spans="1:7" ht="49.5" customHeight="1">
      <c r="A75" s="27" t="s">
        <v>440</v>
      </c>
      <c r="B75" s="25"/>
      <c r="C75" s="25" t="s">
        <v>520</v>
      </c>
      <c r="D75" s="25" t="s">
        <v>136</v>
      </c>
      <c r="E75" s="26">
        <f t="shared" si="8"/>
        <v>164.5</v>
      </c>
      <c r="F75" s="26">
        <f t="shared" si="8"/>
        <v>0</v>
      </c>
      <c r="G75" s="26">
        <f t="shared" si="8"/>
        <v>0</v>
      </c>
    </row>
    <row r="76" spans="1:7" ht="15" customHeight="1">
      <c r="A76" s="35" t="s">
        <v>31</v>
      </c>
      <c r="B76" s="36"/>
      <c r="C76" s="25" t="s">
        <v>520</v>
      </c>
      <c r="D76" s="36" t="s">
        <v>2</v>
      </c>
      <c r="E76" s="37">
        <v>164.5</v>
      </c>
      <c r="F76" s="37">
        <v>0</v>
      </c>
      <c r="G76" s="37">
        <v>0</v>
      </c>
    </row>
    <row r="77" spans="1:7" ht="39.75" customHeight="1">
      <c r="A77" s="33" t="s">
        <v>78</v>
      </c>
      <c r="B77" s="25"/>
      <c r="C77" s="25" t="s">
        <v>166</v>
      </c>
      <c r="D77" s="25" t="s">
        <v>136</v>
      </c>
      <c r="E77" s="26">
        <f aca="true" t="shared" si="9" ref="E77:G78">E78</f>
        <v>6730</v>
      </c>
      <c r="F77" s="26">
        <f t="shared" si="9"/>
        <v>6765.5</v>
      </c>
      <c r="G77" s="26">
        <f t="shared" si="9"/>
        <v>6765.5</v>
      </c>
    </row>
    <row r="78" spans="1:7" ht="24" customHeight="1">
      <c r="A78" s="27" t="s">
        <v>51</v>
      </c>
      <c r="B78" s="25"/>
      <c r="C78" s="25" t="s">
        <v>167</v>
      </c>
      <c r="D78" s="25" t="s">
        <v>136</v>
      </c>
      <c r="E78" s="26">
        <f t="shared" si="9"/>
        <v>6730</v>
      </c>
      <c r="F78" s="26">
        <f t="shared" si="9"/>
        <v>6765.5</v>
      </c>
      <c r="G78" s="26">
        <f t="shared" si="9"/>
        <v>6765.5</v>
      </c>
    </row>
    <row r="79" spans="1:7" ht="36" customHeight="1">
      <c r="A79" s="35" t="s">
        <v>5</v>
      </c>
      <c r="B79" s="36"/>
      <c r="C79" s="36" t="s">
        <v>167</v>
      </c>
      <c r="D79" s="36" t="s">
        <v>14</v>
      </c>
      <c r="E79" s="37">
        <v>6730</v>
      </c>
      <c r="F79" s="37">
        <v>6765.5</v>
      </c>
      <c r="G79" s="37">
        <v>6765.5</v>
      </c>
    </row>
    <row r="80" spans="1:7" ht="30" customHeight="1">
      <c r="A80" s="22" t="s">
        <v>364</v>
      </c>
      <c r="B80" s="36"/>
      <c r="C80" s="25" t="s">
        <v>362</v>
      </c>
      <c r="D80" s="36"/>
      <c r="E80" s="37">
        <f aca="true" t="shared" si="10" ref="E80:G81">E81</f>
        <v>8000</v>
      </c>
      <c r="F80" s="37">
        <f t="shared" si="10"/>
        <v>0</v>
      </c>
      <c r="G80" s="37">
        <f t="shared" si="10"/>
        <v>0</v>
      </c>
    </row>
    <row r="81" spans="1:7" ht="24.75" customHeight="1">
      <c r="A81" s="27" t="s">
        <v>51</v>
      </c>
      <c r="B81" s="36"/>
      <c r="C81" s="25" t="s">
        <v>363</v>
      </c>
      <c r="D81" s="36"/>
      <c r="E81" s="37">
        <f t="shared" si="10"/>
        <v>8000</v>
      </c>
      <c r="F81" s="37">
        <f t="shared" si="10"/>
        <v>0</v>
      </c>
      <c r="G81" s="37">
        <f t="shared" si="10"/>
        <v>0</v>
      </c>
    </row>
    <row r="82" spans="1:7" ht="38.25" customHeight="1">
      <c r="A82" s="35" t="s">
        <v>35</v>
      </c>
      <c r="B82" s="36"/>
      <c r="C82" s="25" t="s">
        <v>363</v>
      </c>
      <c r="D82" s="36">
        <v>400</v>
      </c>
      <c r="E82" s="37">
        <v>8000</v>
      </c>
      <c r="F82" s="37">
        <v>0</v>
      </c>
      <c r="G82" s="37">
        <v>0</v>
      </c>
    </row>
    <row r="83" spans="1:7" ht="112.5" customHeight="1">
      <c r="A83" s="33" t="s">
        <v>79</v>
      </c>
      <c r="B83" s="25"/>
      <c r="C83" s="25" t="s">
        <v>169</v>
      </c>
      <c r="D83" s="25" t="s">
        <v>136</v>
      </c>
      <c r="E83" s="26">
        <f aca="true" t="shared" si="11" ref="E83:G84">E84</f>
        <v>70</v>
      </c>
      <c r="F83" s="26">
        <f t="shared" si="11"/>
        <v>100</v>
      </c>
      <c r="G83" s="26">
        <f t="shared" si="11"/>
        <v>100</v>
      </c>
    </row>
    <row r="84" spans="1:7" ht="24" customHeight="1">
      <c r="A84" s="27" t="s">
        <v>51</v>
      </c>
      <c r="B84" s="25"/>
      <c r="C84" s="25" t="s">
        <v>170</v>
      </c>
      <c r="D84" s="25" t="s">
        <v>136</v>
      </c>
      <c r="E84" s="26">
        <f t="shared" si="11"/>
        <v>70</v>
      </c>
      <c r="F84" s="26">
        <f t="shared" si="11"/>
        <v>100</v>
      </c>
      <c r="G84" s="26">
        <f t="shared" si="11"/>
        <v>100</v>
      </c>
    </row>
    <row r="85" spans="1:7" ht="36" customHeight="1">
      <c r="A85" s="35" t="s">
        <v>149</v>
      </c>
      <c r="B85" s="36"/>
      <c r="C85" s="36" t="s">
        <v>170</v>
      </c>
      <c r="D85" s="36" t="s">
        <v>26</v>
      </c>
      <c r="E85" s="37">
        <v>70</v>
      </c>
      <c r="F85" s="37">
        <v>100</v>
      </c>
      <c r="G85" s="37">
        <v>100</v>
      </c>
    </row>
    <row r="86" spans="1:7" ht="37.5" customHeight="1">
      <c r="A86" s="22" t="s">
        <v>365</v>
      </c>
      <c r="B86" s="25"/>
      <c r="C86" s="25" t="s">
        <v>521</v>
      </c>
      <c r="D86" s="25"/>
      <c r="E86" s="26">
        <f aca="true" t="shared" si="12" ref="E86:G87">E87</f>
        <v>222.1</v>
      </c>
      <c r="F86" s="26">
        <f t="shared" si="12"/>
        <v>0</v>
      </c>
      <c r="G86" s="26">
        <f t="shared" si="12"/>
        <v>0</v>
      </c>
    </row>
    <row r="87" spans="1:7" ht="61.5" customHeight="1">
      <c r="A87" s="24" t="s">
        <v>366</v>
      </c>
      <c r="B87" s="25"/>
      <c r="C87" s="25" t="s">
        <v>522</v>
      </c>
      <c r="D87" s="25"/>
      <c r="E87" s="26">
        <f t="shared" si="12"/>
        <v>222.1</v>
      </c>
      <c r="F87" s="26">
        <f t="shared" si="12"/>
        <v>0</v>
      </c>
      <c r="G87" s="26">
        <f t="shared" si="12"/>
        <v>0</v>
      </c>
    </row>
    <row r="88" spans="1:7" ht="14.25" customHeight="1">
      <c r="A88" s="35" t="s">
        <v>31</v>
      </c>
      <c r="B88" s="36"/>
      <c r="C88" s="25" t="s">
        <v>522</v>
      </c>
      <c r="D88" s="36">
        <v>500</v>
      </c>
      <c r="E88" s="37">
        <v>222.1</v>
      </c>
      <c r="F88" s="37">
        <v>0</v>
      </c>
      <c r="G88" s="37">
        <v>0</v>
      </c>
    </row>
    <row r="89" spans="1:7" ht="29.25" customHeight="1">
      <c r="A89" s="22" t="s">
        <v>367</v>
      </c>
      <c r="B89" s="36"/>
      <c r="C89" s="25" t="s">
        <v>523</v>
      </c>
      <c r="D89" s="36"/>
      <c r="E89" s="37">
        <f aca="true" t="shared" si="13" ref="E89:G90">E90</f>
        <v>100</v>
      </c>
      <c r="F89" s="37">
        <f t="shared" si="13"/>
        <v>100</v>
      </c>
      <c r="G89" s="37">
        <f t="shared" si="13"/>
        <v>100</v>
      </c>
    </row>
    <row r="90" spans="1:7" ht="27" customHeight="1">
      <c r="A90" s="24" t="s">
        <v>51</v>
      </c>
      <c r="B90" s="36"/>
      <c r="C90" s="25" t="s">
        <v>524</v>
      </c>
      <c r="D90" s="36"/>
      <c r="E90" s="37">
        <f t="shared" si="13"/>
        <v>100</v>
      </c>
      <c r="F90" s="37">
        <f t="shared" si="13"/>
        <v>100</v>
      </c>
      <c r="G90" s="37">
        <f t="shared" si="13"/>
        <v>100</v>
      </c>
    </row>
    <row r="91" spans="1:7" ht="38.25" customHeight="1">
      <c r="A91" s="35" t="s">
        <v>5</v>
      </c>
      <c r="B91" s="36"/>
      <c r="C91" s="25" t="s">
        <v>524</v>
      </c>
      <c r="D91" s="36">
        <v>600</v>
      </c>
      <c r="E91" s="37">
        <v>100</v>
      </c>
      <c r="F91" s="37">
        <v>100</v>
      </c>
      <c r="G91" s="37">
        <v>100</v>
      </c>
    </row>
    <row r="92" spans="1:7" ht="24" customHeight="1">
      <c r="A92" s="38" t="s">
        <v>171</v>
      </c>
      <c r="B92" s="19"/>
      <c r="C92" s="19" t="s">
        <v>172</v>
      </c>
      <c r="D92" s="19" t="s">
        <v>136</v>
      </c>
      <c r="E92" s="21">
        <f>E93+E98</f>
        <v>184716.1</v>
      </c>
      <c r="F92" s="21">
        <f>F93+F98</f>
        <v>0</v>
      </c>
      <c r="G92" s="21">
        <f aca="true" t="shared" si="14" ref="E92:G94">G93</f>
        <v>0</v>
      </c>
    </row>
    <row r="93" spans="1:7" ht="60" customHeight="1">
      <c r="A93" s="77" t="s">
        <v>456</v>
      </c>
      <c r="B93" s="25"/>
      <c r="C93" s="25" t="s">
        <v>173</v>
      </c>
      <c r="D93" s="25" t="s">
        <v>136</v>
      </c>
      <c r="E93" s="26">
        <f>E94+E96</f>
        <v>182598.6</v>
      </c>
      <c r="F93" s="26">
        <f>F94+F96</f>
        <v>0</v>
      </c>
      <c r="G93" s="26">
        <f>G94+G96</f>
        <v>0</v>
      </c>
    </row>
    <row r="94" spans="1:7" ht="37.5" customHeight="1">
      <c r="A94" s="27" t="s">
        <v>455</v>
      </c>
      <c r="B94" s="25"/>
      <c r="C94" s="25" t="s">
        <v>83</v>
      </c>
      <c r="D94" s="25" t="s">
        <v>136</v>
      </c>
      <c r="E94" s="26">
        <f t="shared" si="14"/>
        <v>181598.6</v>
      </c>
      <c r="F94" s="26">
        <f t="shared" si="14"/>
        <v>0</v>
      </c>
      <c r="G94" s="26">
        <f t="shared" si="14"/>
        <v>0</v>
      </c>
    </row>
    <row r="95" spans="1:7" ht="36" customHeight="1">
      <c r="A95" s="35" t="s">
        <v>35</v>
      </c>
      <c r="B95" s="36"/>
      <c r="C95" s="36" t="s">
        <v>83</v>
      </c>
      <c r="D95" s="36" t="s">
        <v>155</v>
      </c>
      <c r="E95" s="37">
        <v>181598.6</v>
      </c>
      <c r="F95" s="37">
        <v>0</v>
      </c>
      <c r="G95" s="37">
        <v>0</v>
      </c>
    </row>
    <row r="96" spans="1:7" ht="25.5" customHeight="1">
      <c r="A96" s="24" t="s">
        <v>51</v>
      </c>
      <c r="B96" s="36"/>
      <c r="C96" s="25" t="s">
        <v>489</v>
      </c>
      <c r="D96" s="25"/>
      <c r="E96" s="26">
        <f>E97</f>
        <v>1000</v>
      </c>
      <c r="F96" s="26">
        <f>F97</f>
        <v>0</v>
      </c>
      <c r="G96" s="26">
        <f>G97</f>
        <v>0</v>
      </c>
    </row>
    <row r="97" spans="1:7" ht="36" customHeight="1">
      <c r="A97" s="35" t="s">
        <v>35</v>
      </c>
      <c r="B97" s="36"/>
      <c r="C97" s="36" t="s">
        <v>489</v>
      </c>
      <c r="D97" s="36">
        <v>400</v>
      </c>
      <c r="E97" s="37">
        <v>1000</v>
      </c>
      <c r="F97" s="37">
        <v>0</v>
      </c>
      <c r="G97" s="37">
        <v>0</v>
      </c>
    </row>
    <row r="98" spans="1:7" ht="26.25" customHeight="1">
      <c r="A98" s="27" t="s">
        <v>492</v>
      </c>
      <c r="B98" s="25"/>
      <c r="C98" s="25" t="s">
        <v>490</v>
      </c>
      <c r="D98" s="25"/>
      <c r="E98" s="26">
        <f aca="true" t="shared" si="15" ref="E98:G99">E99</f>
        <v>2117.5</v>
      </c>
      <c r="F98" s="26">
        <f t="shared" si="15"/>
        <v>0</v>
      </c>
      <c r="G98" s="26">
        <f t="shared" si="15"/>
        <v>0</v>
      </c>
    </row>
    <row r="99" spans="1:7" ht="26.25" customHeight="1">
      <c r="A99" s="24" t="s">
        <v>51</v>
      </c>
      <c r="B99" s="25"/>
      <c r="C99" s="25" t="s">
        <v>491</v>
      </c>
      <c r="D99" s="25"/>
      <c r="E99" s="26">
        <f t="shared" si="15"/>
        <v>2117.5</v>
      </c>
      <c r="F99" s="26">
        <f t="shared" si="15"/>
        <v>0</v>
      </c>
      <c r="G99" s="26">
        <f t="shared" si="15"/>
        <v>0</v>
      </c>
    </row>
    <row r="100" spans="1:7" ht="36" customHeight="1">
      <c r="A100" s="35" t="s">
        <v>149</v>
      </c>
      <c r="B100" s="36"/>
      <c r="C100" s="36" t="s">
        <v>491</v>
      </c>
      <c r="D100" s="36">
        <v>200</v>
      </c>
      <c r="E100" s="37">
        <v>2117.5</v>
      </c>
      <c r="F100" s="37">
        <v>0</v>
      </c>
      <c r="G100" s="37">
        <v>0</v>
      </c>
    </row>
    <row r="101" spans="1:9" ht="37.5" customHeight="1">
      <c r="A101" s="38" t="s">
        <v>33</v>
      </c>
      <c r="B101" s="19"/>
      <c r="C101" s="19" t="s">
        <v>174</v>
      </c>
      <c r="D101" s="19" t="s">
        <v>136</v>
      </c>
      <c r="E101" s="21">
        <f>E102+E105</f>
        <v>12430</v>
      </c>
      <c r="F101" s="21">
        <f>F102+F105</f>
        <v>50</v>
      </c>
      <c r="G101" s="21">
        <f>G102+G105</f>
        <v>50</v>
      </c>
      <c r="I101" s="3"/>
    </row>
    <row r="102" spans="1:7" ht="76.5" customHeight="1">
      <c r="A102" s="33" t="s">
        <v>125</v>
      </c>
      <c r="B102" s="25"/>
      <c r="C102" s="25" t="s">
        <v>290</v>
      </c>
      <c r="D102" s="25" t="s">
        <v>136</v>
      </c>
      <c r="E102" s="26">
        <f aca="true" t="shared" si="16" ref="E102:G103">E103</f>
        <v>0</v>
      </c>
      <c r="F102" s="26">
        <f t="shared" si="16"/>
        <v>50</v>
      </c>
      <c r="G102" s="26">
        <f t="shared" si="16"/>
        <v>50</v>
      </c>
    </row>
    <row r="103" spans="1:7" ht="27" customHeight="1">
      <c r="A103" s="27" t="s">
        <v>51</v>
      </c>
      <c r="B103" s="25"/>
      <c r="C103" s="25" t="s">
        <v>368</v>
      </c>
      <c r="D103" s="25" t="s">
        <v>136</v>
      </c>
      <c r="E103" s="26">
        <f t="shared" si="16"/>
        <v>0</v>
      </c>
      <c r="F103" s="26">
        <f t="shared" si="16"/>
        <v>50</v>
      </c>
      <c r="G103" s="26">
        <f t="shared" si="16"/>
        <v>50</v>
      </c>
    </row>
    <row r="104" spans="1:7" ht="37.5" customHeight="1">
      <c r="A104" s="35" t="s">
        <v>149</v>
      </c>
      <c r="B104" s="36"/>
      <c r="C104" s="25" t="s">
        <v>368</v>
      </c>
      <c r="D104" s="36" t="s">
        <v>26</v>
      </c>
      <c r="E104" s="37">
        <v>0</v>
      </c>
      <c r="F104" s="37">
        <v>50</v>
      </c>
      <c r="G104" s="37">
        <v>50</v>
      </c>
    </row>
    <row r="105" spans="1:7" ht="27.75" customHeight="1">
      <c r="A105" s="33" t="s">
        <v>89</v>
      </c>
      <c r="B105" s="25"/>
      <c r="C105" s="25" t="s">
        <v>369</v>
      </c>
      <c r="D105" s="25" t="s">
        <v>136</v>
      </c>
      <c r="E105" s="26">
        <f>E106</f>
        <v>12430</v>
      </c>
      <c r="F105" s="26">
        <f>F106</f>
        <v>0</v>
      </c>
      <c r="G105" s="26">
        <f>G106</f>
        <v>0</v>
      </c>
    </row>
    <row r="106" spans="1:7" ht="25.5" customHeight="1">
      <c r="A106" s="27" t="s">
        <v>51</v>
      </c>
      <c r="B106" s="25"/>
      <c r="C106" s="25" t="s">
        <v>370</v>
      </c>
      <c r="D106" s="25" t="s">
        <v>136</v>
      </c>
      <c r="E106" s="26">
        <f>E108+E107</f>
        <v>12430</v>
      </c>
      <c r="F106" s="26">
        <f>F108+F107</f>
        <v>0</v>
      </c>
      <c r="G106" s="26">
        <f>G108+G107</f>
        <v>0</v>
      </c>
    </row>
    <row r="107" spans="1:7" ht="25.5" customHeight="1">
      <c r="A107" s="35" t="s">
        <v>149</v>
      </c>
      <c r="B107" s="25"/>
      <c r="C107" s="36" t="s">
        <v>370</v>
      </c>
      <c r="D107" s="25">
        <v>200</v>
      </c>
      <c r="E107" s="26">
        <v>430</v>
      </c>
      <c r="F107" s="26">
        <v>0</v>
      </c>
      <c r="G107" s="26">
        <v>0</v>
      </c>
    </row>
    <row r="108" spans="1:7" ht="38.25" customHeight="1">
      <c r="A108" s="35" t="s">
        <v>35</v>
      </c>
      <c r="B108" s="36"/>
      <c r="C108" s="36" t="s">
        <v>370</v>
      </c>
      <c r="D108" s="36" t="s">
        <v>155</v>
      </c>
      <c r="E108" s="37">
        <v>12000</v>
      </c>
      <c r="F108" s="37">
        <v>0</v>
      </c>
      <c r="G108" s="37">
        <v>0</v>
      </c>
    </row>
    <row r="109" spans="1:9" ht="38.25" customHeight="1">
      <c r="A109" s="38" t="s">
        <v>46</v>
      </c>
      <c r="B109" s="19"/>
      <c r="C109" s="19" t="s">
        <v>226</v>
      </c>
      <c r="D109" s="36"/>
      <c r="E109" s="21">
        <f>E110</f>
        <v>3495</v>
      </c>
      <c r="F109" s="21">
        <f aca="true" t="shared" si="17" ref="F109:G111">F110</f>
        <v>0</v>
      </c>
      <c r="G109" s="21">
        <f t="shared" si="17"/>
        <v>0</v>
      </c>
      <c r="I109" s="3"/>
    </row>
    <row r="110" spans="1:7" ht="29.25" customHeight="1">
      <c r="A110" s="61" t="s">
        <v>495</v>
      </c>
      <c r="B110" s="36"/>
      <c r="C110" s="36" t="s">
        <v>493</v>
      </c>
      <c r="D110" s="36"/>
      <c r="E110" s="37">
        <f>E111</f>
        <v>3495</v>
      </c>
      <c r="F110" s="37">
        <f t="shared" si="17"/>
        <v>0</v>
      </c>
      <c r="G110" s="37">
        <f t="shared" si="17"/>
        <v>0</v>
      </c>
    </row>
    <row r="111" spans="1:7" ht="24" customHeight="1">
      <c r="A111" s="27" t="s">
        <v>51</v>
      </c>
      <c r="B111" s="36"/>
      <c r="C111" s="36" t="s">
        <v>494</v>
      </c>
      <c r="D111" s="36"/>
      <c r="E111" s="37">
        <f>E112</f>
        <v>3495</v>
      </c>
      <c r="F111" s="37">
        <f t="shared" si="17"/>
        <v>0</v>
      </c>
      <c r="G111" s="37">
        <f t="shared" si="17"/>
        <v>0</v>
      </c>
    </row>
    <row r="112" spans="1:7" ht="38.25" customHeight="1">
      <c r="A112" s="35" t="s">
        <v>35</v>
      </c>
      <c r="B112" s="36"/>
      <c r="C112" s="36" t="s">
        <v>494</v>
      </c>
      <c r="D112" s="36">
        <v>400</v>
      </c>
      <c r="E112" s="37">
        <v>3495</v>
      </c>
      <c r="F112" s="37">
        <v>0</v>
      </c>
      <c r="G112" s="37">
        <v>0</v>
      </c>
    </row>
    <row r="113" spans="1:7" ht="39" customHeight="1">
      <c r="A113" s="38" t="s">
        <v>45</v>
      </c>
      <c r="B113" s="19"/>
      <c r="C113" s="19" t="s">
        <v>178</v>
      </c>
      <c r="D113" s="19" t="s">
        <v>136</v>
      </c>
      <c r="E113" s="21">
        <f>E114+E121</f>
        <v>3427.6</v>
      </c>
      <c r="F113" s="21">
        <f>F114+F121</f>
        <v>2366</v>
      </c>
      <c r="G113" s="21">
        <f>G114+G121</f>
        <v>2366</v>
      </c>
    </row>
    <row r="114" spans="1:7" ht="40.5" customHeight="1">
      <c r="A114" s="38" t="s">
        <v>457</v>
      </c>
      <c r="B114" s="19"/>
      <c r="C114" s="19" t="s">
        <v>371</v>
      </c>
      <c r="D114" s="19" t="s">
        <v>136</v>
      </c>
      <c r="E114" s="21">
        <f>E115+E118</f>
        <v>1511.6</v>
      </c>
      <c r="F114" s="21">
        <f>F115+F118</f>
        <v>1250</v>
      </c>
      <c r="G114" s="21">
        <f>G115+G118</f>
        <v>1250</v>
      </c>
    </row>
    <row r="115" spans="1:7" ht="75" customHeight="1">
      <c r="A115" s="33" t="s">
        <v>374</v>
      </c>
      <c r="B115" s="25"/>
      <c r="C115" s="25" t="s">
        <v>372</v>
      </c>
      <c r="D115" s="25" t="s">
        <v>136</v>
      </c>
      <c r="E115" s="26">
        <f aca="true" t="shared" si="18" ref="E115:G116">E116</f>
        <v>1011.6</v>
      </c>
      <c r="F115" s="26">
        <f t="shared" si="18"/>
        <v>1250</v>
      </c>
      <c r="G115" s="26">
        <f t="shared" si="18"/>
        <v>1250</v>
      </c>
    </row>
    <row r="116" spans="1:7" ht="24" customHeight="1">
      <c r="A116" s="27" t="s">
        <v>51</v>
      </c>
      <c r="B116" s="25"/>
      <c r="C116" s="25" t="s">
        <v>373</v>
      </c>
      <c r="D116" s="25" t="s">
        <v>136</v>
      </c>
      <c r="E116" s="26">
        <f t="shared" si="18"/>
        <v>1011.6</v>
      </c>
      <c r="F116" s="26">
        <f t="shared" si="18"/>
        <v>1250</v>
      </c>
      <c r="G116" s="26">
        <f t="shared" si="18"/>
        <v>1250</v>
      </c>
    </row>
    <row r="117" spans="1:7" ht="13.5" customHeight="1">
      <c r="A117" s="35" t="s">
        <v>1</v>
      </c>
      <c r="B117" s="36"/>
      <c r="C117" s="36" t="s">
        <v>373</v>
      </c>
      <c r="D117" s="36" t="s">
        <v>0</v>
      </c>
      <c r="E117" s="37">
        <v>1011.6</v>
      </c>
      <c r="F117" s="37">
        <v>1250</v>
      </c>
      <c r="G117" s="37">
        <v>1250</v>
      </c>
    </row>
    <row r="118" spans="1:7" ht="42.75" customHeight="1">
      <c r="A118" s="74" t="s">
        <v>459</v>
      </c>
      <c r="B118" s="25"/>
      <c r="C118" s="25" t="s">
        <v>458</v>
      </c>
      <c r="D118" s="25"/>
      <c r="E118" s="26">
        <f aca="true" t="shared" si="19" ref="E118:G119">E119</f>
        <v>500</v>
      </c>
      <c r="F118" s="26">
        <f t="shared" si="19"/>
        <v>0</v>
      </c>
      <c r="G118" s="26">
        <f t="shared" si="19"/>
        <v>0</v>
      </c>
    </row>
    <row r="119" spans="1:7" ht="39" customHeight="1">
      <c r="A119" s="24" t="s">
        <v>387</v>
      </c>
      <c r="B119" s="25"/>
      <c r="C119" s="25" t="s">
        <v>460</v>
      </c>
      <c r="D119" s="25" t="s">
        <v>136</v>
      </c>
      <c r="E119" s="26">
        <f t="shared" si="19"/>
        <v>500</v>
      </c>
      <c r="F119" s="26">
        <f t="shared" si="19"/>
        <v>0</v>
      </c>
      <c r="G119" s="26">
        <f t="shared" si="19"/>
        <v>0</v>
      </c>
    </row>
    <row r="120" spans="1:7" ht="13.5" customHeight="1">
      <c r="A120" s="35" t="s">
        <v>1</v>
      </c>
      <c r="B120" s="36"/>
      <c r="C120" s="36" t="s">
        <v>460</v>
      </c>
      <c r="D120" s="36" t="s">
        <v>0</v>
      </c>
      <c r="E120" s="37">
        <v>500</v>
      </c>
      <c r="F120" s="37">
        <v>0</v>
      </c>
      <c r="G120" s="37">
        <v>0</v>
      </c>
    </row>
    <row r="121" spans="1:7" ht="40.5" customHeight="1">
      <c r="A121" s="38" t="s">
        <v>525</v>
      </c>
      <c r="B121" s="19"/>
      <c r="C121" s="19" t="s">
        <v>375</v>
      </c>
      <c r="D121" s="19" t="s">
        <v>136</v>
      </c>
      <c r="E121" s="21">
        <f>E122</f>
        <v>1916</v>
      </c>
      <c r="F121" s="21">
        <f>F122</f>
        <v>1116</v>
      </c>
      <c r="G121" s="21">
        <f>G122</f>
        <v>1116</v>
      </c>
    </row>
    <row r="122" spans="1:7" ht="36" customHeight="1">
      <c r="A122" s="33" t="s">
        <v>71</v>
      </c>
      <c r="B122" s="25"/>
      <c r="C122" s="25" t="s">
        <v>376</v>
      </c>
      <c r="D122" s="25" t="s">
        <v>136</v>
      </c>
      <c r="E122" s="26">
        <f>E123+E125</f>
        <v>1916</v>
      </c>
      <c r="F122" s="26">
        <f>F123+F125</f>
        <v>1116</v>
      </c>
      <c r="G122" s="26">
        <f>G123+G125</f>
        <v>1116</v>
      </c>
    </row>
    <row r="123" spans="1:7" ht="24" customHeight="1">
      <c r="A123" s="27" t="s">
        <v>51</v>
      </c>
      <c r="B123" s="25"/>
      <c r="C123" s="25" t="s">
        <v>377</v>
      </c>
      <c r="D123" s="25" t="s">
        <v>136</v>
      </c>
      <c r="E123" s="26">
        <f>E124</f>
        <v>1000</v>
      </c>
      <c r="F123" s="26">
        <f>F124</f>
        <v>1116</v>
      </c>
      <c r="G123" s="26">
        <f>G124</f>
        <v>1116</v>
      </c>
    </row>
    <row r="124" spans="1:7" ht="15" customHeight="1">
      <c r="A124" s="35" t="s">
        <v>1</v>
      </c>
      <c r="B124" s="36"/>
      <c r="C124" s="36" t="s">
        <v>377</v>
      </c>
      <c r="D124" s="36" t="s">
        <v>0</v>
      </c>
      <c r="E124" s="37">
        <v>1000</v>
      </c>
      <c r="F124" s="37">
        <v>1116</v>
      </c>
      <c r="G124" s="37">
        <v>1116</v>
      </c>
    </row>
    <row r="125" spans="1:7" ht="39" customHeight="1">
      <c r="A125" s="27" t="s">
        <v>441</v>
      </c>
      <c r="B125" s="25"/>
      <c r="C125" s="25" t="s">
        <v>378</v>
      </c>
      <c r="D125" s="25" t="s">
        <v>136</v>
      </c>
      <c r="E125" s="26">
        <f>E126</f>
        <v>916</v>
      </c>
      <c r="F125" s="26">
        <f>F126</f>
        <v>0</v>
      </c>
      <c r="G125" s="26">
        <f>G126</f>
        <v>0</v>
      </c>
    </row>
    <row r="126" spans="1:7" ht="14.25" customHeight="1">
      <c r="A126" s="35" t="s">
        <v>1</v>
      </c>
      <c r="B126" s="36"/>
      <c r="C126" s="36" t="s">
        <v>378</v>
      </c>
      <c r="D126" s="36" t="s">
        <v>0</v>
      </c>
      <c r="E126" s="37">
        <v>916</v>
      </c>
      <c r="F126" s="37">
        <v>0</v>
      </c>
      <c r="G126" s="37">
        <v>0</v>
      </c>
    </row>
    <row r="127" spans="1:9" ht="39.75" customHeight="1">
      <c r="A127" s="38" t="s">
        <v>19</v>
      </c>
      <c r="B127" s="19"/>
      <c r="C127" s="19" t="s">
        <v>180</v>
      </c>
      <c r="D127" s="19" t="s">
        <v>136</v>
      </c>
      <c r="E127" s="21">
        <f>E128+E142+E155</f>
        <v>4633.4</v>
      </c>
      <c r="F127" s="21">
        <f>F128+F142+F155</f>
        <v>2923.6</v>
      </c>
      <c r="G127" s="21">
        <f>G128+G142+G155</f>
        <v>2923.6</v>
      </c>
      <c r="I127" s="3"/>
    </row>
    <row r="128" spans="1:7" ht="24" customHeight="1">
      <c r="A128" s="38" t="s">
        <v>80</v>
      </c>
      <c r="B128" s="19"/>
      <c r="C128" s="19" t="s">
        <v>181</v>
      </c>
      <c r="D128" s="19" t="s">
        <v>136</v>
      </c>
      <c r="E128" s="21">
        <f>E132+E135+E129+E139</f>
        <v>3777.3999999999996</v>
      </c>
      <c r="F128" s="21">
        <f>F132+F135+F129+F139</f>
        <v>2848.6</v>
      </c>
      <c r="G128" s="21">
        <f>G132+G135+G129+G139</f>
        <v>2848.6</v>
      </c>
    </row>
    <row r="129" spans="1:7" ht="54" customHeight="1">
      <c r="A129" s="33" t="s">
        <v>333</v>
      </c>
      <c r="B129" s="25"/>
      <c r="C129" s="25" t="s">
        <v>334</v>
      </c>
      <c r="D129" s="25"/>
      <c r="E129" s="26">
        <f aca="true" t="shared" si="20" ref="E129:G130">E130</f>
        <v>288</v>
      </c>
      <c r="F129" s="26">
        <f t="shared" si="20"/>
        <v>60</v>
      </c>
      <c r="G129" s="26">
        <f t="shared" si="20"/>
        <v>60</v>
      </c>
    </row>
    <row r="130" spans="1:7" ht="24.75" customHeight="1">
      <c r="A130" s="27" t="s">
        <v>51</v>
      </c>
      <c r="B130" s="25"/>
      <c r="C130" s="25" t="s">
        <v>335</v>
      </c>
      <c r="D130" s="25"/>
      <c r="E130" s="26">
        <f t="shared" si="20"/>
        <v>288</v>
      </c>
      <c r="F130" s="26">
        <f t="shared" si="20"/>
        <v>60</v>
      </c>
      <c r="G130" s="26">
        <f t="shared" si="20"/>
        <v>60</v>
      </c>
    </row>
    <row r="131" spans="1:7" ht="36" customHeight="1">
      <c r="A131" s="35" t="s">
        <v>149</v>
      </c>
      <c r="B131" s="36"/>
      <c r="C131" s="36" t="s">
        <v>335</v>
      </c>
      <c r="D131" s="36">
        <v>200</v>
      </c>
      <c r="E131" s="37">
        <v>288</v>
      </c>
      <c r="F131" s="37">
        <v>60</v>
      </c>
      <c r="G131" s="37">
        <v>60</v>
      </c>
    </row>
    <row r="132" spans="1:7" ht="24" customHeight="1">
      <c r="A132" s="33" t="s">
        <v>81</v>
      </c>
      <c r="B132" s="25"/>
      <c r="C132" s="25" t="s">
        <v>182</v>
      </c>
      <c r="D132" s="25" t="s">
        <v>136</v>
      </c>
      <c r="E132" s="26">
        <f aca="true" t="shared" si="21" ref="E132:G133">E133</f>
        <v>70</v>
      </c>
      <c r="F132" s="26">
        <f t="shared" si="21"/>
        <v>50</v>
      </c>
      <c r="G132" s="26">
        <f t="shared" si="21"/>
        <v>50</v>
      </c>
    </row>
    <row r="133" spans="1:7" ht="24" customHeight="1">
      <c r="A133" s="27" t="s">
        <v>51</v>
      </c>
      <c r="B133" s="25"/>
      <c r="C133" s="25" t="s">
        <v>183</v>
      </c>
      <c r="D133" s="25" t="s">
        <v>136</v>
      </c>
      <c r="E133" s="26">
        <f t="shared" si="21"/>
        <v>70</v>
      </c>
      <c r="F133" s="26">
        <f t="shared" si="21"/>
        <v>50</v>
      </c>
      <c r="G133" s="26">
        <f t="shared" si="21"/>
        <v>50</v>
      </c>
    </row>
    <row r="134" spans="1:7" ht="36" customHeight="1">
      <c r="A134" s="35" t="s">
        <v>149</v>
      </c>
      <c r="B134" s="36"/>
      <c r="C134" s="36" t="s">
        <v>183</v>
      </c>
      <c r="D134" s="36" t="s">
        <v>26</v>
      </c>
      <c r="E134" s="37">
        <v>70</v>
      </c>
      <c r="F134" s="37">
        <v>50</v>
      </c>
      <c r="G134" s="37">
        <v>50</v>
      </c>
    </row>
    <row r="135" spans="1:7" ht="27" customHeight="1">
      <c r="A135" s="33" t="s">
        <v>252</v>
      </c>
      <c r="B135" s="25"/>
      <c r="C135" s="25" t="s">
        <v>379</v>
      </c>
      <c r="D135" s="25"/>
      <c r="E135" s="26">
        <f>E136</f>
        <v>2738.6</v>
      </c>
      <c r="F135" s="26">
        <f>F136</f>
        <v>2738.6</v>
      </c>
      <c r="G135" s="26">
        <f>G136</f>
        <v>2738.6</v>
      </c>
    </row>
    <row r="136" spans="1:7" ht="24.75" customHeight="1">
      <c r="A136" s="27" t="s">
        <v>193</v>
      </c>
      <c r="B136" s="25"/>
      <c r="C136" s="25" t="s">
        <v>380</v>
      </c>
      <c r="D136" s="25" t="s">
        <v>136</v>
      </c>
      <c r="E136" s="26">
        <f>E137+E138</f>
        <v>2738.6</v>
      </c>
      <c r="F136" s="26">
        <f>F137+F138</f>
        <v>2738.6</v>
      </c>
      <c r="G136" s="26">
        <f>G137+G138</f>
        <v>2738.6</v>
      </c>
    </row>
    <row r="137" spans="1:7" ht="36" customHeight="1">
      <c r="A137" s="35" t="s">
        <v>149</v>
      </c>
      <c r="B137" s="36"/>
      <c r="C137" s="36" t="s">
        <v>380</v>
      </c>
      <c r="D137" s="36" t="s">
        <v>26</v>
      </c>
      <c r="E137" s="37">
        <v>1698.6</v>
      </c>
      <c r="F137" s="37">
        <v>1698.6</v>
      </c>
      <c r="G137" s="37">
        <v>1698.6</v>
      </c>
    </row>
    <row r="138" spans="1:7" ht="36" customHeight="1">
      <c r="A138" s="35" t="s">
        <v>5</v>
      </c>
      <c r="B138" s="36"/>
      <c r="C138" s="36" t="s">
        <v>380</v>
      </c>
      <c r="D138" s="36" t="s">
        <v>14</v>
      </c>
      <c r="E138" s="37">
        <v>1040</v>
      </c>
      <c r="F138" s="37">
        <v>1040</v>
      </c>
      <c r="G138" s="37">
        <v>1040</v>
      </c>
    </row>
    <row r="139" spans="1:7" ht="36" customHeight="1">
      <c r="A139" s="29" t="s">
        <v>498</v>
      </c>
      <c r="B139" s="25"/>
      <c r="C139" s="25" t="s">
        <v>496</v>
      </c>
      <c r="D139" s="25"/>
      <c r="E139" s="26">
        <f aca="true" t="shared" si="22" ref="E139:G140">E140</f>
        <v>680.8</v>
      </c>
      <c r="F139" s="26">
        <f t="shared" si="22"/>
        <v>0</v>
      </c>
      <c r="G139" s="26">
        <f t="shared" si="22"/>
        <v>0</v>
      </c>
    </row>
    <row r="140" spans="1:7" ht="27" customHeight="1">
      <c r="A140" s="27" t="s">
        <v>51</v>
      </c>
      <c r="B140" s="25"/>
      <c r="C140" s="25" t="s">
        <v>497</v>
      </c>
      <c r="D140" s="25"/>
      <c r="E140" s="26">
        <f t="shared" si="22"/>
        <v>680.8</v>
      </c>
      <c r="F140" s="26">
        <f t="shared" si="22"/>
        <v>0</v>
      </c>
      <c r="G140" s="26">
        <f t="shared" si="22"/>
        <v>0</v>
      </c>
    </row>
    <row r="141" spans="1:7" ht="37.5" customHeight="1">
      <c r="A141" s="35" t="s">
        <v>5</v>
      </c>
      <c r="B141" s="36"/>
      <c r="C141" s="36" t="s">
        <v>497</v>
      </c>
      <c r="D141" s="36">
        <v>600</v>
      </c>
      <c r="E141" s="37">
        <v>680.8</v>
      </c>
      <c r="F141" s="37">
        <v>0</v>
      </c>
      <c r="G141" s="37">
        <v>0</v>
      </c>
    </row>
    <row r="142" spans="1:7" ht="15" customHeight="1">
      <c r="A142" s="38" t="s">
        <v>69</v>
      </c>
      <c r="B142" s="19"/>
      <c r="C142" s="19" t="s">
        <v>184</v>
      </c>
      <c r="D142" s="19" t="s">
        <v>136</v>
      </c>
      <c r="E142" s="21">
        <f>E143+E146+E149+E152</f>
        <v>748</v>
      </c>
      <c r="F142" s="21">
        <f>F143+F146+F149+F152</f>
        <v>75</v>
      </c>
      <c r="G142" s="21">
        <f>G143+G146+G149+G152</f>
        <v>75</v>
      </c>
    </row>
    <row r="143" spans="1:7" ht="39" customHeight="1">
      <c r="A143" s="33" t="s">
        <v>70</v>
      </c>
      <c r="B143" s="25"/>
      <c r="C143" s="25" t="s">
        <v>185</v>
      </c>
      <c r="D143" s="25" t="s">
        <v>136</v>
      </c>
      <c r="E143" s="26">
        <f aca="true" t="shared" si="23" ref="E143:G144">E144</f>
        <v>200</v>
      </c>
      <c r="F143" s="26">
        <f t="shared" si="23"/>
        <v>60</v>
      </c>
      <c r="G143" s="26">
        <f t="shared" si="23"/>
        <v>60</v>
      </c>
    </row>
    <row r="144" spans="1:7" ht="24" customHeight="1">
      <c r="A144" s="27" t="s">
        <v>51</v>
      </c>
      <c r="B144" s="25"/>
      <c r="C144" s="25" t="s">
        <v>186</v>
      </c>
      <c r="D144" s="25" t="s">
        <v>136</v>
      </c>
      <c r="E144" s="26">
        <f t="shared" si="23"/>
        <v>200</v>
      </c>
      <c r="F144" s="26">
        <f t="shared" si="23"/>
        <v>60</v>
      </c>
      <c r="G144" s="26">
        <f t="shared" si="23"/>
        <v>60</v>
      </c>
    </row>
    <row r="145" spans="1:7" ht="36" customHeight="1">
      <c r="A145" s="35" t="s">
        <v>149</v>
      </c>
      <c r="B145" s="36"/>
      <c r="C145" s="36" t="s">
        <v>186</v>
      </c>
      <c r="D145" s="36" t="s">
        <v>26</v>
      </c>
      <c r="E145" s="37">
        <v>200</v>
      </c>
      <c r="F145" s="37">
        <v>60</v>
      </c>
      <c r="G145" s="37">
        <v>60</v>
      </c>
    </row>
    <row r="146" spans="1:7" ht="36" customHeight="1">
      <c r="A146" s="33" t="s">
        <v>187</v>
      </c>
      <c r="B146" s="25"/>
      <c r="C146" s="25" t="s">
        <v>188</v>
      </c>
      <c r="D146" s="25" t="s">
        <v>136</v>
      </c>
      <c r="E146" s="26">
        <f aca="true" t="shared" si="24" ref="E146:G147">E147</f>
        <v>12</v>
      </c>
      <c r="F146" s="26">
        <f t="shared" si="24"/>
        <v>15</v>
      </c>
      <c r="G146" s="26">
        <f t="shared" si="24"/>
        <v>15</v>
      </c>
    </row>
    <row r="147" spans="1:7" ht="24" customHeight="1">
      <c r="A147" s="27" t="s">
        <v>51</v>
      </c>
      <c r="B147" s="25"/>
      <c r="C147" s="25" t="s">
        <v>189</v>
      </c>
      <c r="D147" s="25" t="s">
        <v>136</v>
      </c>
      <c r="E147" s="26">
        <f t="shared" si="24"/>
        <v>12</v>
      </c>
      <c r="F147" s="26">
        <f t="shared" si="24"/>
        <v>15</v>
      </c>
      <c r="G147" s="26">
        <f t="shared" si="24"/>
        <v>15</v>
      </c>
    </row>
    <row r="148" spans="1:7" ht="36" customHeight="1">
      <c r="A148" s="35" t="s">
        <v>149</v>
      </c>
      <c r="B148" s="36"/>
      <c r="C148" s="36" t="s">
        <v>189</v>
      </c>
      <c r="D148" s="36" t="s">
        <v>26</v>
      </c>
      <c r="E148" s="37">
        <v>12</v>
      </c>
      <c r="F148" s="37">
        <v>15</v>
      </c>
      <c r="G148" s="37">
        <v>15</v>
      </c>
    </row>
    <row r="149" spans="1:7" ht="77.25" customHeight="1">
      <c r="A149" s="22" t="s">
        <v>381</v>
      </c>
      <c r="B149" s="36"/>
      <c r="C149" s="25" t="s">
        <v>382</v>
      </c>
      <c r="D149" s="25"/>
      <c r="E149" s="26">
        <f aca="true" t="shared" si="25" ref="E149:G150">E150</f>
        <v>400</v>
      </c>
      <c r="F149" s="26">
        <f t="shared" si="25"/>
        <v>0</v>
      </c>
      <c r="G149" s="26">
        <f t="shared" si="25"/>
        <v>0</v>
      </c>
    </row>
    <row r="150" spans="1:7" ht="26.25" customHeight="1">
      <c r="A150" s="24" t="s">
        <v>51</v>
      </c>
      <c r="B150" s="36"/>
      <c r="C150" s="25" t="s">
        <v>383</v>
      </c>
      <c r="D150" s="25"/>
      <c r="E150" s="26">
        <f t="shared" si="25"/>
        <v>400</v>
      </c>
      <c r="F150" s="26">
        <f t="shared" si="25"/>
        <v>0</v>
      </c>
      <c r="G150" s="26">
        <f t="shared" si="25"/>
        <v>0</v>
      </c>
    </row>
    <row r="151" spans="1:7" ht="36" customHeight="1">
      <c r="A151" s="35" t="s">
        <v>149</v>
      </c>
      <c r="B151" s="36"/>
      <c r="C151" s="36" t="s">
        <v>383</v>
      </c>
      <c r="D151" s="36">
        <v>200</v>
      </c>
      <c r="E151" s="37">
        <v>400</v>
      </c>
      <c r="F151" s="37">
        <v>0</v>
      </c>
      <c r="G151" s="37">
        <v>0</v>
      </c>
    </row>
    <row r="152" spans="1:7" ht="36" customHeight="1">
      <c r="A152" s="22" t="s">
        <v>384</v>
      </c>
      <c r="B152" s="23"/>
      <c r="C152" s="23" t="s">
        <v>385</v>
      </c>
      <c r="D152" s="23" t="s">
        <v>136</v>
      </c>
      <c r="E152" s="37">
        <f aca="true" t="shared" si="26" ref="E152:G153">E153</f>
        <v>136</v>
      </c>
      <c r="F152" s="37">
        <f t="shared" si="26"/>
        <v>0</v>
      </c>
      <c r="G152" s="37">
        <f t="shared" si="26"/>
        <v>0</v>
      </c>
    </row>
    <row r="153" spans="1:7" ht="27" customHeight="1">
      <c r="A153" s="24" t="s">
        <v>51</v>
      </c>
      <c r="B153" s="25"/>
      <c r="C153" s="25" t="s">
        <v>386</v>
      </c>
      <c r="D153" s="25" t="s">
        <v>136</v>
      </c>
      <c r="E153" s="37">
        <f t="shared" si="26"/>
        <v>136</v>
      </c>
      <c r="F153" s="37">
        <f t="shared" si="26"/>
        <v>0</v>
      </c>
      <c r="G153" s="37">
        <f t="shared" si="26"/>
        <v>0</v>
      </c>
    </row>
    <row r="154" spans="1:7" ht="36" customHeight="1">
      <c r="A154" s="35" t="s">
        <v>149</v>
      </c>
      <c r="B154" s="36"/>
      <c r="C154" s="70" t="s">
        <v>386</v>
      </c>
      <c r="D154" s="36" t="s">
        <v>26</v>
      </c>
      <c r="E154" s="37">
        <v>136</v>
      </c>
      <c r="F154" s="37">
        <v>0</v>
      </c>
      <c r="G154" s="37">
        <v>0</v>
      </c>
    </row>
    <row r="155" spans="1:7" ht="36" customHeight="1">
      <c r="A155" s="38" t="s">
        <v>190</v>
      </c>
      <c r="B155" s="19"/>
      <c r="C155" s="19" t="s">
        <v>191</v>
      </c>
      <c r="D155" s="19" t="s">
        <v>136</v>
      </c>
      <c r="E155" s="21">
        <f>E156</f>
        <v>108</v>
      </c>
      <c r="F155" s="21">
        <f aca="true" t="shared" si="27" ref="F155:G157">F156</f>
        <v>0</v>
      </c>
      <c r="G155" s="21">
        <f t="shared" si="27"/>
        <v>0</v>
      </c>
    </row>
    <row r="156" spans="1:7" ht="36" customHeight="1">
      <c r="A156" s="33" t="s">
        <v>99</v>
      </c>
      <c r="B156" s="25"/>
      <c r="C156" s="25" t="s">
        <v>192</v>
      </c>
      <c r="D156" s="25" t="s">
        <v>136</v>
      </c>
      <c r="E156" s="26">
        <f>E157</f>
        <v>108</v>
      </c>
      <c r="F156" s="26">
        <f t="shared" si="27"/>
        <v>0</v>
      </c>
      <c r="G156" s="26">
        <f t="shared" si="27"/>
        <v>0</v>
      </c>
    </row>
    <row r="157" spans="1:7" ht="84.75" customHeight="1">
      <c r="A157" s="27" t="s">
        <v>346</v>
      </c>
      <c r="B157" s="25"/>
      <c r="C157" s="25" t="s">
        <v>100</v>
      </c>
      <c r="D157" s="25" t="s">
        <v>136</v>
      </c>
      <c r="E157" s="26">
        <f>E158</f>
        <v>108</v>
      </c>
      <c r="F157" s="26">
        <f t="shared" si="27"/>
        <v>0</v>
      </c>
      <c r="G157" s="26">
        <f t="shared" si="27"/>
        <v>0</v>
      </c>
    </row>
    <row r="158" spans="1:7" ht="36" customHeight="1">
      <c r="A158" s="35" t="s">
        <v>5</v>
      </c>
      <c r="B158" s="36"/>
      <c r="C158" s="36" t="s">
        <v>100</v>
      </c>
      <c r="D158" s="36" t="s">
        <v>14</v>
      </c>
      <c r="E158" s="37">
        <v>108</v>
      </c>
      <c r="F158" s="37">
        <v>0</v>
      </c>
      <c r="G158" s="37">
        <v>0</v>
      </c>
    </row>
    <row r="159" spans="1:7" ht="48.75" customHeight="1">
      <c r="A159" s="38" t="s">
        <v>10</v>
      </c>
      <c r="B159" s="19"/>
      <c r="C159" s="19" t="s">
        <v>194</v>
      </c>
      <c r="D159" s="19" t="s">
        <v>136</v>
      </c>
      <c r="E159" s="21">
        <f>E160</f>
        <v>1400</v>
      </c>
      <c r="F159" s="21">
        <f>F160</f>
        <v>1000</v>
      </c>
      <c r="G159" s="21">
        <f>G160</f>
        <v>1000</v>
      </c>
    </row>
    <row r="160" spans="1:7" ht="36" customHeight="1">
      <c r="A160" s="38" t="s">
        <v>49</v>
      </c>
      <c r="B160" s="19"/>
      <c r="C160" s="19" t="s">
        <v>195</v>
      </c>
      <c r="D160" s="19" t="s">
        <v>136</v>
      </c>
      <c r="E160" s="21">
        <f aca="true" t="shared" si="28" ref="E160:G161">E161</f>
        <v>1400</v>
      </c>
      <c r="F160" s="21">
        <f t="shared" si="28"/>
        <v>1000</v>
      </c>
      <c r="G160" s="21">
        <f t="shared" si="28"/>
        <v>1000</v>
      </c>
    </row>
    <row r="161" spans="1:7" ht="111.75" customHeight="1">
      <c r="A161" s="33" t="s">
        <v>50</v>
      </c>
      <c r="B161" s="25"/>
      <c r="C161" s="25" t="s">
        <v>196</v>
      </c>
      <c r="D161" s="25" t="s">
        <v>136</v>
      </c>
      <c r="E161" s="26">
        <f t="shared" si="28"/>
        <v>1400</v>
      </c>
      <c r="F161" s="26">
        <f t="shared" si="28"/>
        <v>1000</v>
      </c>
      <c r="G161" s="26">
        <f t="shared" si="28"/>
        <v>1000</v>
      </c>
    </row>
    <row r="162" spans="1:7" ht="24" customHeight="1">
      <c r="A162" s="27" t="s">
        <v>51</v>
      </c>
      <c r="B162" s="25"/>
      <c r="C162" s="25" t="s">
        <v>197</v>
      </c>
      <c r="D162" s="25" t="s">
        <v>136</v>
      </c>
      <c r="E162" s="26">
        <f>E163+E164</f>
        <v>1400</v>
      </c>
      <c r="F162" s="26">
        <f>F163+F164</f>
        <v>1000</v>
      </c>
      <c r="G162" s="26">
        <f>G163+G164</f>
        <v>1000</v>
      </c>
    </row>
    <row r="163" spans="1:7" ht="36" customHeight="1">
      <c r="A163" s="35" t="s">
        <v>149</v>
      </c>
      <c r="B163" s="36"/>
      <c r="C163" s="36" t="s">
        <v>197</v>
      </c>
      <c r="D163" s="36" t="s">
        <v>26</v>
      </c>
      <c r="E163" s="37">
        <v>1300</v>
      </c>
      <c r="F163" s="37">
        <v>900</v>
      </c>
      <c r="G163" s="37">
        <v>900</v>
      </c>
    </row>
    <row r="164" spans="1:7" ht="36" customHeight="1">
      <c r="A164" s="35" t="s">
        <v>5</v>
      </c>
      <c r="B164" s="36"/>
      <c r="C164" s="36" t="s">
        <v>197</v>
      </c>
      <c r="D164" s="36" t="s">
        <v>14</v>
      </c>
      <c r="E164" s="37">
        <v>100</v>
      </c>
      <c r="F164" s="37">
        <v>100</v>
      </c>
      <c r="G164" s="37">
        <v>100</v>
      </c>
    </row>
    <row r="165" spans="1:9" ht="38.25" customHeight="1">
      <c r="A165" s="38" t="s">
        <v>38</v>
      </c>
      <c r="B165" s="19"/>
      <c r="C165" s="19" t="s">
        <v>198</v>
      </c>
      <c r="D165" s="19" t="s">
        <v>136</v>
      </c>
      <c r="E165" s="21">
        <f>E166+E188+E201</f>
        <v>63355.200000000004</v>
      </c>
      <c r="F165" s="21">
        <f>F166+F188+F201</f>
        <v>36307.1</v>
      </c>
      <c r="G165" s="21">
        <f>G166+G188+G201</f>
        <v>37818.1</v>
      </c>
      <c r="I165" s="3"/>
    </row>
    <row r="166" spans="1:9" ht="28.5" customHeight="1">
      <c r="A166" s="38" t="s">
        <v>25</v>
      </c>
      <c r="B166" s="19"/>
      <c r="C166" s="19" t="s">
        <v>199</v>
      </c>
      <c r="D166" s="19" t="s">
        <v>136</v>
      </c>
      <c r="E166" s="21">
        <f>E167+E173+E176+E182+E185+E179</f>
        <v>41666.4</v>
      </c>
      <c r="F166" s="21">
        <f>F167+F173+F176+F182+F185+F179</f>
        <v>17690.699999999997</v>
      </c>
      <c r="G166" s="21">
        <f>G167+G173+G176+G182+G185+G179</f>
        <v>17798.8</v>
      </c>
      <c r="I166" s="3"/>
    </row>
    <row r="167" spans="1:7" ht="48" customHeight="1">
      <c r="A167" s="33" t="s">
        <v>347</v>
      </c>
      <c r="B167" s="25"/>
      <c r="C167" s="25" t="s">
        <v>200</v>
      </c>
      <c r="D167" s="25" t="s">
        <v>136</v>
      </c>
      <c r="E167" s="26">
        <f>E168+E171</f>
        <v>10446.1</v>
      </c>
      <c r="F167" s="26">
        <f>F168+F171</f>
        <v>8869.3</v>
      </c>
      <c r="G167" s="26">
        <f>G168+G171</f>
        <v>8977.4</v>
      </c>
    </row>
    <row r="168" spans="1:7" ht="24" customHeight="1">
      <c r="A168" s="27" t="s">
        <v>51</v>
      </c>
      <c r="B168" s="25"/>
      <c r="C168" s="25" t="s">
        <v>320</v>
      </c>
      <c r="D168" s="25" t="s">
        <v>136</v>
      </c>
      <c r="E168" s="26">
        <f>E169+E170</f>
        <v>7349.2</v>
      </c>
      <c r="F168" s="26">
        <f>F169+F170</f>
        <v>5878.8</v>
      </c>
      <c r="G168" s="26">
        <f>G169+G170</f>
        <v>5986.9</v>
      </c>
    </row>
    <row r="169" spans="1:7" ht="36" customHeight="1">
      <c r="A169" s="35" t="s">
        <v>149</v>
      </c>
      <c r="B169" s="36"/>
      <c r="C169" s="36" t="s">
        <v>320</v>
      </c>
      <c r="D169" s="36" t="s">
        <v>26</v>
      </c>
      <c r="E169" s="37">
        <v>7222.2</v>
      </c>
      <c r="F169" s="37">
        <v>5878.8</v>
      </c>
      <c r="G169" s="37">
        <v>5986.9</v>
      </c>
    </row>
    <row r="170" spans="1:7" ht="36" customHeight="1">
      <c r="A170" s="35" t="s">
        <v>5</v>
      </c>
      <c r="B170" s="36"/>
      <c r="C170" s="36" t="s">
        <v>320</v>
      </c>
      <c r="D170" s="36">
        <v>600</v>
      </c>
      <c r="E170" s="37">
        <v>127</v>
      </c>
      <c r="F170" s="37">
        <v>0</v>
      </c>
      <c r="G170" s="37">
        <v>0</v>
      </c>
    </row>
    <row r="171" spans="1:7" ht="24" customHeight="1">
      <c r="A171" s="27" t="s">
        <v>74</v>
      </c>
      <c r="B171" s="25"/>
      <c r="C171" s="25" t="s">
        <v>75</v>
      </c>
      <c r="D171" s="25" t="s">
        <v>136</v>
      </c>
      <c r="E171" s="26">
        <f>E172</f>
        <v>3096.9</v>
      </c>
      <c r="F171" s="26">
        <f>F172</f>
        <v>2990.5</v>
      </c>
      <c r="G171" s="26">
        <f>G172</f>
        <v>2990.5</v>
      </c>
    </row>
    <row r="172" spans="1:7" ht="36" customHeight="1">
      <c r="A172" s="35" t="s">
        <v>149</v>
      </c>
      <c r="B172" s="36"/>
      <c r="C172" s="36" t="s">
        <v>75</v>
      </c>
      <c r="D172" s="36" t="s">
        <v>26</v>
      </c>
      <c r="E172" s="37">
        <v>3096.9</v>
      </c>
      <c r="F172" s="37">
        <v>2990.5</v>
      </c>
      <c r="G172" s="37">
        <v>2990.5</v>
      </c>
    </row>
    <row r="173" spans="1:7" ht="39.75" customHeight="1">
      <c r="A173" s="33" t="s">
        <v>52</v>
      </c>
      <c r="B173" s="25"/>
      <c r="C173" s="25" t="s">
        <v>201</v>
      </c>
      <c r="D173" s="25" t="s">
        <v>136</v>
      </c>
      <c r="E173" s="26">
        <f aca="true" t="shared" si="29" ref="E173:G174">E174</f>
        <v>7376.3</v>
      </c>
      <c r="F173" s="26">
        <f t="shared" si="29"/>
        <v>7321.4</v>
      </c>
      <c r="G173" s="26">
        <f t="shared" si="29"/>
        <v>7321.4</v>
      </c>
    </row>
    <row r="174" spans="1:7" ht="39" customHeight="1">
      <c r="A174" s="33" t="s">
        <v>52</v>
      </c>
      <c r="B174" s="25"/>
      <c r="C174" s="25" t="s">
        <v>76</v>
      </c>
      <c r="D174" s="25" t="s">
        <v>136</v>
      </c>
      <c r="E174" s="26">
        <f t="shared" si="29"/>
        <v>7376.3</v>
      </c>
      <c r="F174" s="26">
        <f t="shared" si="29"/>
        <v>7321.4</v>
      </c>
      <c r="G174" s="26">
        <f t="shared" si="29"/>
        <v>7321.4</v>
      </c>
    </row>
    <row r="175" spans="1:7" ht="36" customHeight="1">
      <c r="A175" s="35" t="s">
        <v>149</v>
      </c>
      <c r="B175" s="36"/>
      <c r="C175" s="36" t="s">
        <v>76</v>
      </c>
      <c r="D175" s="36" t="s">
        <v>26</v>
      </c>
      <c r="E175" s="37">
        <v>7376.3</v>
      </c>
      <c r="F175" s="37">
        <v>7321.4</v>
      </c>
      <c r="G175" s="37">
        <v>7321.4</v>
      </c>
    </row>
    <row r="176" spans="1:7" ht="15" customHeight="1">
      <c r="A176" s="33" t="s">
        <v>127</v>
      </c>
      <c r="B176" s="25"/>
      <c r="C176" s="25" t="s">
        <v>202</v>
      </c>
      <c r="D176" s="25" t="s">
        <v>136</v>
      </c>
      <c r="E176" s="26">
        <f aca="true" t="shared" si="30" ref="E176:G177">E177</f>
        <v>2060</v>
      </c>
      <c r="F176" s="26">
        <f t="shared" si="30"/>
        <v>1500</v>
      </c>
      <c r="G176" s="26">
        <f t="shared" si="30"/>
        <v>1500</v>
      </c>
    </row>
    <row r="177" spans="1:7" ht="24" customHeight="1">
      <c r="A177" s="34" t="s">
        <v>51</v>
      </c>
      <c r="B177" s="28"/>
      <c r="C177" s="28" t="s">
        <v>203</v>
      </c>
      <c r="D177" s="28" t="s">
        <v>136</v>
      </c>
      <c r="E177" s="32">
        <f t="shared" si="30"/>
        <v>2060</v>
      </c>
      <c r="F177" s="32">
        <f t="shared" si="30"/>
        <v>1500</v>
      </c>
      <c r="G177" s="32">
        <f t="shared" si="30"/>
        <v>1500</v>
      </c>
    </row>
    <row r="178" spans="1:7" ht="36" customHeight="1">
      <c r="A178" s="47" t="s">
        <v>5</v>
      </c>
      <c r="B178" s="42"/>
      <c r="C178" s="42" t="s">
        <v>203</v>
      </c>
      <c r="D178" s="42" t="s">
        <v>14</v>
      </c>
      <c r="E178" s="43">
        <v>2060</v>
      </c>
      <c r="F178" s="43">
        <v>1500</v>
      </c>
      <c r="G178" s="43">
        <v>1500</v>
      </c>
    </row>
    <row r="179" spans="1:7" ht="26.25" customHeight="1">
      <c r="A179" s="93" t="s">
        <v>546</v>
      </c>
      <c r="B179" s="30"/>
      <c r="C179" s="30" t="s">
        <v>544</v>
      </c>
      <c r="D179" s="30"/>
      <c r="E179" s="31">
        <f aca="true" t="shared" si="31" ref="E179:G180">E180</f>
        <v>1100</v>
      </c>
      <c r="F179" s="31">
        <f t="shared" si="31"/>
        <v>0</v>
      </c>
      <c r="G179" s="31">
        <f t="shared" si="31"/>
        <v>0</v>
      </c>
    </row>
    <row r="180" spans="1:7" ht="36" customHeight="1">
      <c r="A180" s="94" t="s">
        <v>547</v>
      </c>
      <c r="B180" s="30"/>
      <c r="C180" s="30" t="s">
        <v>545</v>
      </c>
      <c r="D180" s="30"/>
      <c r="E180" s="31">
        <f t="shared" si="31"/>
        <v>1100</v>
      </c>
      <c r="F180" s="31">
        <f t="shared" si="31"/>
        <v>0</v>
      </c>
      <c r="G180" s="31">
        <f t="shared" si="31"/>
        <v>0</v>
      </c>
    </row>
    <row r="181" spans="1:7" ht="36" customHeight="1">
      <c r="A181" s="35" t="s">
        <v>149</v>
      </c>
      <c r="B181" s="42"/>
      <c r="C181" s="42" t="s">
        <v>545</v>
      </c>
      <c r="D181" s="42">
        <v>200</v>
      </c>
      <c r="E181" s="43">
        <v>1100</v>
      </c>
      <c r="F181" s="43">
        <v>0</v>
      </c>
      <c r="G181" s="43">
        <v>0</v>
      </c>
    </row>
    <row r="182" spans="1:7" ht="15" customHeight="1">
      <c r="A182" s="92" t="s">
        <v>501</v>
      </c>
      <c r="B182" s="30"/>
      <c r="C182" s="30" t="s">
        <v>499</v>
      </c>
      <c r="D182" s="30"/>
      <c r="E182" s="31">
        <f aca="true" t="shared" si="32" ref="E182:G183">E183</f>
        <v>357.7</v>
      </c>
      <c r="F182" s="31">
        <f t="shared" si="32"/>
        <v>0</v>
      </c>
      <c r="G182" s="31">
        <f t="shared" si="32"/>
        <v>0</v>
      </c>
    </row>
    <row r="183" spans="1:7" ht="24.75" customHeight="1">
      <c r="A183" s="29" t="s">
        <v>51</v>
      </c>
      <c r="B183" s="30"/>
      <c r="C183" s="30" t="s">
        <v>500</v>
      </c>
      <c r="D183" s="30"/>
      <c r="E183" s="31">
        <f t="shared" si="32"/>
        <v>357.7</v>
      </c>
      <c r="F183" s="31">
        <f t="shared" si="32"/>
        <v>0</v>
      </c>
      <c r="G183" s="31">
        <f t="shared" si="32"/>
        <v>0</v>
      </c>
    </row>
    <row r="184" spans="1:7" ht="38.25" customHeight="1">
      <c r="A184" s="47" t="s">
        <v>149</v>
      </c>
      <c r="B184" s="42"/>
      <c r="C184" s="42" t="s">
        <v>500</v>
      </c>
      <c r="D184" s="42">
        <v>200</v>
      </c>
      <c r="E184" s="43">
        <v>357.7</v>
      </c>
      <c r="F184" s="43">
        <v>0</v>
      </c>
      <c r="G184" s="43">
        <v>0</v>
      </c>
    </row>
    <row r="185" spans="1:7" ht="54.75" customHeight="1">
      <c r="A185" s="90" t="s">
        <v>539</v>
      </c>
      <c r="B185" s="30"/>
      <c r="C185" s="30" t="s">
        <v>538</v>
      </c>
      <c r="D185" s="30"/>
      <c r="E185" s="31">
        <f aca="true" t="shared" si="33" ref="E185:G186">E186</f>
        <v>20326.3</v>
      </c>
      <c r="F185" s="31">
        <f t="shared" si="33"/>
        <v>0</v>
      </c>
      <c r="G185" s="31">
        <f t="shared" si="33"/>
        <v>0</v>
      </c>
    </row>
    <row r="186" spans="1:7" ht="54" customHeight="1">
      <c r="A186" s="90" t="s">
        <v>539</v>
      </c>
      <c r="B186" s="30"/>
      <c r="C186" s="30" t="s">
        <v>540</v>
      </c>
      <c r="D186" s="30"/>
      <c r="E186" s="31">
        <f t="shared" si="33"/>
        <v>20326.3</v>
      </c>
      <c r="F186" s="31">
        <f t="shared" si="33"/>
        <v>0</v>
      </c>
      <c r="G186" s="31">
        <f t="shared" si="33"/>
        <v>0</v>
      </c>
    </row>
    <row r="187" spans="1:7" ht="38.25" customHeight="1">
      <c r="A187" s="47" t="s">
        <v>149</v>
      </c>
      <c r="B187" s="42"/>
      <c r="C187" s="42" t="s">
        <v>540</v>
      </c>
      <c r="D187" s="42">
        <v>200</v>
      </c>
      <c r="E187" s="43">
        <v>20326.3</v>
      </c>
      <c r="F187" s="43">
        <v>0</v>
      </c>
      <c r="G187" s="43">
        <v>0</v>
      </c>
    </row>
    <row r="188" spans="1:7" ht="39.75" customHeight="1">
      <c r="A188" s="58" t="s">
        <v>53</v>
      </c>
      <c r="B188" s="59"/>
      <c r="C188" s="59" t="s">
        <v>204</v>
      </c>
      <c r="D188" s="59" t="s">
        <v>136</v>
      </c>
      <c r="E188" s="60">
        <f>E189+E195+E198</f>
        <v>21163.800000000003</v>
      </c>
      <c r="F188" s="60">
        <f>F189+F195+F198</f>
        <v>18616.4</v>
      </c>
      <c r="G188" s="60">
        <f>G189+G195+G198</f>
        <v>20019.3</v>
      </c>
    </row>
    <row r="189" spans="1:7" ht="36" customHeight="1">
      <c r="A189" s="61" t="s">
        <v>23</v>
      </c>
      <c r="B189" s="30"/>
      <c r="C189" s="30" t="s">
        <v>205</v>
      </c>
      <c r="D189" s="30" t="s">
        <v>136</v>
      </c>
      <c r="E189" s="31">
        <f>E190+E193</f>
        <v>8392.2</v>
      </c>
      <c r="F189" s="31">
        <f>F190+F193</f>
        <v>15527.6</v>
      </c>
      <c r="G189" s="31">
        <f>G190+G193</f>
        <v>15827.6</v>
      </c>
    </row>
    <row r="190" spans="1:7" ht="24" customHeight="1">
      <c r="A190" s="46" t="s">
        <v>51</v>
      </c>
      <c r="B190" s="40"/>
      <c r="C190" s="40" t="s">
        <v>206</v>
      </c>
      <c r="D190" s="40" t="s">
        <v>136</v>
      </c>
      <c r="E190" s="41">
        <f>E191+E192</f>
        <v>4519.7</v>
      </c>
      <c r="F190" s="41">
        <f>F191+F192</f>
        <v>8280</v>
      </c>
      <c r="G190" s="41">
        <f>G191+G192</f>
        <v>8580</v>
      </c>
    </row>
    <row r="191" spans="1:7" ht="36" customHeight="1">
      <c r="A191" s="35" t="s">
        <v>149</v>
      </c>
      <c r="B191" s="36"/>
      <c r="C191" s="36" t="s">
        <v>206</v>
      </c>
      <c r="D191" s="36" t="s">
        <v>26</v>
      </c>
      <c r="E191" s="37">
        <v>4235.7</v>
      </c>
      <c r="F191" s="37">
        <v>8000</v>
      </c>
      <c r="G191" s="37">
        <v>8300</v>
      </c>
    </row>
    <row r="192" spans="1:7" ht="12" customHeight="1">
      <c r="A192" s="35" t="s">
        <v>1</v>
      </c>
      <c r="B192" s="36"/>
      <c r="C192" s="36" t="s">
        <v>206</v>
      </c>
      <c r="D192" s="36" t="s">
        <v>0</v>
      </c>
      <c r="E192" s="37">
        <v>284</v>
      </c>
      <c r="F192" s="37">
        <v>280</v>
      </c>
      <c r="G192" s="37">
        <v>280</v>
      </c>
    </row>
    <row r="193" spans="1:7" ht="51.75" customHeight="1">
      <c r="A193" s="91" t="s">
        <v>541</v>
      </c>
      <c r="B193" s="25"/>
      <c r="C193" s="25" t="s">
        <v>542</v>
      </c>
      <c r="D193" s="25"/>
      <c r="E193" s="26">
        <f>E194</f>
        <v>3872.5</v>
      </c>
      <c r="F193" s="26">
        <f>F194</f>
        <v>7247.6</v>
      </c>
      <c r="G193" s="26">
        <f>G194</f>
        <v>7247.6</v>
      </c>
    </row>
    <row r="194" spans="1:7" ht="38.25" customHeight="1">
      <c r="A194" s="35" t="s">
        <v>149</v>
      </c>
      <c r="B194" s="36"/>
      <c r="C194" s="36" t="s">
        <v>542</v>
      </c>
      <c r="D194" s="36">
        <v>200</v>
      </c>
      <c r="E194" s="37">
        <v>3872.5</v>
      </c>
      <c r="F194" s="37">
        <v>7247.6</v>
      </c>
      <c r="G194" s="37">
        <v>7247.6</v>
      </c>
    </row>
    <row r="195" spans="1:7" ht="27" customHeight="1">
      <c r="A195" s="33" t="s">
        <v>24</v>
      </c>
      <c r="B195" s="25"/>
      <c r="C195" s="25" t="s">
        <v>207</v>
      </c>
      <c r="D195" s="25" t="s">
        <v>136</v>
      </c>
      <c r="E195" s="26">
        <f aca="true" t="shared" si="34" ref="E195:G196">E196</f>
        <v>7771.6</v>
      </c>
      <c r="F195" s="26">
        <f t="shared" si="34"/>
        <v>3088.8</v>
      </c>
      <c r="G195" s="26">
        <f t="shared" si="34"/>
        <v>4191.7</v>
      </c>
    </row>
    <row r="196" spans="1:7" ht="50.25" customHeight="1">
      <c r="A196" s="34" t="s">
        <v>530</v>
      </c>
      <c r="B196" s="28"/>
      <c r="C196" s="28" t="s">
        <v>77</v>
      </c>
      <c r="D196" s="28" t="s">
        <v>136</v>
      </c>
      <c r="E196" s="32">
        <f t="shared" si="34"/>
        <v>7771.6</v>
      </c>
      <c r="F196" s="32">
        <f t="shared" si="34"/>
        <v>3088.8</v>
      </c>
      <c r="G196" s="32">
        <f t="shared" si="34"/>
        <v>4191.7</v>
      </c>
    </row>
    <row r="197" spans="1:7" ht="17.25" customHeight="1">
      <c r="A197" s="47" t="s">
        <v>1</v>
      </c>
      <c r="B197" s="42"/>
      <c r="C197" s="42" t="s">
        <v>77</v>
      </c>
      <c r="D197" s="42" t="s">
        <v>0</v>
      </c>
      <c r="E197" s="43">
        <v>7771.6</v>
      </c>
      <c r="F197" s="43">
        <v>3088.8</v>
      </c>
      <c r="G197" s="43">
        <v>4191.7</v>
      </c>
    </row>
    <row r="198" spans="1:7" ht="39" customHeight="1">
      <c r="A198" s="29" t="s">
        <v>550</v>
      </c>
      <c r="B198" s="42"/>
      <c r="C198" s="30" t="s">
        <v>548</v>
      </c>
      <c r="D198" s="30"/>
      <c r="E198" s="31">
        <f aca="true" t="shared" si="35" ref="E198:G199">E199</f>
        <v>5000</v>
      </c>
      <c r="F198" s="31">
        <f t="shared" si="35"/>
        <v>0</v>
      </c>
      <c r="G198" s="31">
        <f t="shared" si="35"/>
        <v>0</v>
      </c>
    </row>
    <row r="199" spans="1:7" ht="25.5" customHeight="1">
      <c r="A199" s="46" t="s">
        <v>51</v>
      </c>
      <c r="B199" s="42"/>
      <c r="C199" s="42" t="s">
        <v>549</v>
      </c>
      <c r="D199" s="42"/>
      <c r="E199" s="43">
        <f t="shared" si="35"/>
        <v>5000</v>
      </c>
      <c r="F199" s="43">
        <f t="shared" si="35"/>
        <v>0</v>
      </c>
      <c r="G199" s="43">
        <f t="shared" si="35"/>
        <v>0</v>
      </c>
    </row>
    <row r="200" spans="1:7" ht="37.5" customHeight="1">
      <c r="A200" s="35" t="s">
        <v>149</v>
      </c>
      <c r="B200" s="42"/>
      <c r="C200" s="42" t="s">
        <v>549</v>
      </c>
      <c r="D200" s="42">
        <v>200</v>
      </c>
      <c r="E200" s="43">
        <v>5000</v>
      </c>
      <c r="F200" s="43">
        <v>0</v>
      </c>
      <c r="G200" s="43">
        <v>0</v>
      </c>
    </row>
    <row r="201" spans="1:7" ht="54" customHeight="1">
      <c r="A201" s="87" t="s">
        <v>67</v>
      </c>
      <c r="B201" s="59"/>
      <c r="C201" s="59" t="s">
        <v>300</v>
      </c>
      <c r="D201" s="59"/>
      <c r="E201" s="60">
        <f>E202+E205</f>
        <v>525</v>
      </c>
      <c r="F201" s="60">
        <f>F202+F205</f>
        <v>0</v>
      </c>
      <c r="G201" s="60">
        <f>G202+G205</f>
        <v>0</v>
      </c>
    </row>
    <row r="202" spans="1:7" ht="67.5" customHeight="1">
      <c r="A202" s="88" t="s">
        <v>535</v>
      </c>
      <c r="B202" s="30"/>
      <c r="C202" s="30" t="s">
        <v>531</v>
      </c>
      <c r="D202" s="30"/>
      <c r="E202" s="31">
        <f aca="true" t="shared" si="36" ref="E202:G203">E203</f>
        <v>375</v>
      </c>
      <c r="F202" s="31">
        <f t="shared" si="36"/>
        <v>0</v>
      </c>
      <c r="G202" s="31">
        <f t="shared" si="36"/>
        <v>0</v>
      </c>
    </row>
    <row r="203" spans="1:7" ht="26.25" customHeight="1">
      <c r="A203" s="29" t="s">
        <v>51</v>
      </c>
      <c r="B203" s="30"/>
      <c r="C203" s="30" t="s">
        <v>532</v>
      </c>
      <c r="D203" s="30"/>
      <c r="E203" s="31">
        <f t="shared" si="36"/>
        <v>375</v>
      </c>
      <c r="F203" s="31">
        <f t="shared" si="36"/>
        <v>0</v>
      </c>
      <c r="G203" s="31">
        <f t="shared" si="36"/>
        <v>0</v>
      </c>
    </row>
    <row r="204" spans="1:7" ht="40.5" customHeight="1">
      <c r="A204" s="47" t="s">
        <v>149</v>
      </c>
      <c r="B204" s="42"/>
      <c r="C204" s="42" t="s">
        <v>532</v>
      </c>
      <c r="D204" s="42">
        <v>200</v>
      </c>
      <c r="E204" s="43">
        <v>375</v>
      </c>
      <c r="F204" s="43">
        <v>0</v>
      </c>
      <c r="G204" s="43">
        <v>0</v>
      </c>
    </row>
    <row r="205" spans="1:7" ht="53.25" customHeight="1">
      <c r="A205" s="95" t="s">
        <v>536</v>
      </c>
      <c r="B205" s="40"/>
      <c r="C205" s="40" t="s">
        <v>533</v>
      </c>
      <c r="D205" s="40"/>
      <c r="E205" s="41">
        <f aca="true" t="shared" si="37" ref="E205:G206">E206</f>
        <v>150</v>
      </c>
      <c r="F205" s="41">
        <f t="shared" si="37"/>
        <v>0</v>
      </c>
      <c r="G205" s="41">
        <f t="shared" si="37"/>
        <v>0</v>
      </c>
    </row>
    <row r="206" spans="1:7" ht="27" customHeight="1">
      <c r="A206" s="27" t="s">
        <v>51</v>
      </c>
      <c r="B206" s="25"/>
      <c r="C206" s="25" t="s">
        <v>534</v>
      </c>
      <c r="D206" s="25"/>
      <c r="E206" s="26">
        <f t="shared" si="37"/>
        <v>150</v>
      </c>
      <c r="F206" s="26">
        <f t="shared" si="37"/>
        <v>0</v>
      </c>
      <c r="G206" s="26">
        <f t="shared" si="37"/>
        <v>0</v>
      </c>
    </row>
    <row r="207" spans="1:7" ht="38.25" customHeight="1">
      <c r="A207" s="35" t="s">
        <v>149</v>
      </c>
      <c r="B207" s="36"/>
      <c r="C207" s="36" t="s">
        <v>534</v>
      </c>
      <c r="D207" s="36">
        <v>200</v>
      </c>
      <c r="E207" s="37">
        <v>150</v>
      </c>
      <c r="F207" s="37">
        <v>0</v>
      </c>
      <c r="G207" s="37">
        <v>0</v>
      </c>
    </row>
    <row r="208" spans="1:7" ht="48.75" customHeight="1">
      <c r="A208" s="20" t="s">
        <v>339</v>
      </c>
      <c r="B208" s="83"/>
      <c r="C208" s="81" t="s">
        <v>338</v>
      </c>
      <c r="D208" s="83"/>
      <c r="E208" s="21">
        <f>E209</f>
        <v>60</v>
      </c>
      <c r="F208" s="21">
        <f aca="true" t="shared" si="38" ref="F208:G210">F209</f>
        <v>0</v>
      </c>
      <c r="G208" s="21">
        <f t="shared" si="38"/>
        <v>0</v>
      </c>
    </row>
    <row r="209" spans="1:7" ht="26.25" customHeight="1">
      <c r="A209" s="74" t="s">
        <v>442</v>
      </c>
      <c r="B209" s="36"/>
      <c r="C209" s="23" t="s">
        <v>471</v>
      </c>
      <c r="D209" s="36"/>
      <c r="E209" s="26">
        <f>E210</f>
        <v>60</v>
      </c>
      <c r="F209" s="26">
        <f t="shared" si="38"/>
        <v>0</v>
      </c>
      <c r="G209" s="26">
        <f t="shared" si="38"/>
        <v>0</v>
      </c>
    </row>
    <row r="210" spans="1:7" ht="24.75" customHeight="1">
      <c r="A210" s="66" t="s">
        <v>51</v>
      </c>
      <c r="B210" s="25"/>
      <c r="C210" s="25" t="s">
        <v>472</v>
      </c>
      <c r="D210" s="25"/>
      <c r="E210" s="26">
        <f>E211</f>
        <v>60</v>
      </c>
      <c r="F210" s="26">
        <f t="shared" si="38"/>
        <v>0</v>
      </c>
      <c r="G210" s="26">
        <f t="shared" si="38"/>
        <v>0</v>
      </c>
    </row>
    <row r="211" spans="1:7" ht="36.75" customHeight="1">
      <c r="A211" s="35" t="s">
        <v>149</v>
      </c>
      <c r="B211" s="36"/>
      <c r="C211" s="36" t="s">
        <v>472</v>
      </c>
      <c r="D211" s="36">
        <v>200</v>
      </c>
      <c r="E211" s="37">
        <v>60</v>
      </c>
      <c r="F211" s="37">
        <v>0</v>
      </c>
      <c r="G211" s="37">
        <v>0</v>
      </c>
    </row>
    <row r="212" spans="1:7" ht="16.5" customHeight="1">
      <c r="A212" s="38" t="s">
        <v>22</v>
      </c>
      <c r="B212" s="19"/>
      <c r="C212" s="19" t="s">
        <v>147</v>
      </c>
      <c r="D212" s="19" t="s">
        <v>136</v>
      </c>
      <c r="E212" s="21">
        <f>E213+E218+E220+E222+E224+E226+E229+E232+E235+E239+E247+E251+E241+E244+E253+E256+E216</f>
        <v>82526.19999999998</v>
      </c>
      <c r="F212" s="21">
        <f>F213+F218+F220+F222+F224+F226+F229+F232+F235+F239+F247+F251+F241+F244</f>
        <v>61286.100000000006</v>
      </c>
      <c r="G212" s="21">
        <f>G213+G218+G220+G222+G224+G226+G229+G232+G235+G239+G247+G251+G241+G244</f>
        <v>61928.30000000001</v>
      </c>
    </row>
    <row r="213" spans="1:7" ht="14.25" customHeight="1">
      <c r="A213" s="27" t="s">
        <v>16</v>
      </c>
      <c r="B213" s="25"/>
      <c r="C213" s="25" t="s">
        <v>208</v>
      </c>
      <c r="D213" s="25" t="s">
        <v>136</v>
      </c>
      <c r="E213" s="26">
        <f>E214+E215</f>
        <v>4045.4</v>
      </c>
      <c r="F213" s="26">
        <f>F214+F215</f>
        <v>3635</v>
      </c>
      <c r="G213" s="26">
        <f>G214+G215</f>
        <v>3642</v>
      </c>
    </row>
    <row r="214" spans="1:7" ht="36" customHeight="1">
      <c r="A214" s="35" t="s">
        <v>149</v>
      </c>
      <c r="B214" s="36"/>
      <c r="C214" s="36" t="s">
        <v>208</v>
      </c>
      <c r="D214" s="36" t="s">
        <v>26</v>
      </c>
      <c r="E214" s="37">
        <v>3666.5</v>
      </c>
      <c r="F214" s="37">
        <v>3395</v>
      </c>
      <c r="G214" s="37">
        <v>3402</v>
      </c>
    </row>
    <row r="215" spans="1:7" ht="14.25" customHeight="1">
      <c r="A215" s="35" t="s">
        <v>1</v>
      </c>
      <c r="B215" s="36"/>
      <c r="C215" s="36" t="s">
        <v>208</v>
      </c>
      <c r="D215" s="36" t="s">
        <v>0</v>
      </c>
      <c r="E215" s="37">
        <v>378.9</v>
      </c>
      <c r="F215" s="37">
        <v>240</v>
      </c>
      <c r="G215" s="37">
        <v>240</v>
      </c>
    </row>
    <row r="216" spans="1:7" ht="27" customHeight="1">
      <c r="A216" s="80" t="s">
        <v>527</v>
      </c>
      <c r="B216" s="25"/>
      <c r="C216" s="25" t="s">
        <v>526</v>
      </c>
      <c r="D216" s="25"/>
      <c r="E216" s="26">
        <f>E217</f>
        <v>611.2</v>
      </c>
      <c r="F216" s="26">
        <f>F217</f>
        <v>0</v>
      </c>
      <c r="G216" s="26">
        <f>G217</f>
        <v>0</v>
      </c>
    </row>
    <row r="217" spans="1:7" ht="14.25" customHeight="1">
      <c r="A217" s="35" t="s">
        <v>1</v>
      </c>
      <c r="B217" s="36"/>
      <c r="C217" s="36" t="s">
        <v>526</v>
      </c>
      <c r="D217" s="36">
        <v>800</v>
      </c>
      <c r="E217" s="37">
        <v>611.2</v>
      </c>
      <c r="F217" s="37">
        <v>0</v>
      </c>
      <c r="G217" s="37">
        <v>0</v>
      </c>
    </row>
    <row r="218" spans="1:7" ht="36.75" customHeight="1">
      <c r="A218" s="27" t="s">
        <v>20</v>
      </c>
      <c r="B218" s="25"/>
      <c r="C218" s="25" t="s">
        <v>209</v>
      </c>
      <c r="D218" s="25" t="s">
        <v>136</v>
      </c>
      <c r="E218" s="26">
        <f>E219</f>
        <v>7472.3</v>
      </c>
      <c r="F218" s="26">
        <f>F219</f>
        <v>6972.2</v>
      </c>
      <c r="G218" s="26">
        <f>G219</f>
        <v>6972.2</v>
      </c>
    </row>
    <row r="219" spans="1:7" ht="24" customHeight="1">
      <c r="A219" s="35" t="s">
        <v>44</v>
      </c>
      <c r="B219" s="36"/>
      <c r="C219" s="36" t="s">
        <v>209</v>
      </c>
      <c r="D219" s="36" t="s">
        <v>6</v>
      </c>
      <c r="E219" s="37">
        <v>7472.3</v>
      </c>
      <c r="F219" s="37">
        <v>6972.2</v>
      </c>
      <c r="G219" s="37">
        <v>6972.2</v>
      </c>
    </row>
    <row r="220" spans="1:7" ht="36.75" customHeight="1">
      <c r="A220" s="27" t="s">
        <v>129</v>
      </c>
      <c r="B220" s="25"/>
      <c r="C220" s="25" t="s">
        <v>210</v>
      </c>
      <c r="D220" s="25" t="s">
        <v>136</v>
      </c>
      <c r="E220" s="26">
        <f>E221</f>
        <v>342.1</v>
      </c>
      <c r="F220" s="26">
        <f>F221</f>
        <v>15.2</v>
      </c>
      <c r="G220" s="26">
        <f>G221</f>
        <v>13.5</v>
      </c>
    </row>
    <row r="221" spans="1:7" ht="36" customHeight="1">
      <c r="A221" s="35" t="s">
        <v>149</v>
      </c>
      <c r="B221" s="36"/>
      <c r="C221" s="36" t="s">
        <v>210</v>
      </c>
      <c r="D221" s="36" t="s">
        <v>26</v>
      </c>
      <c r="E221" s="37">
        <v>342.1</v>
      </c>
      <c r="F221" s="37">
        <v>15.2</v>
      </c>
      <c r="G221" s="37">
        <v>13.5</v>
      </c>
    </row>
    <row r="222" spans="1:7" ht="37.5" customHeight="1">
      <c r="A222" s="27" t="s">
        <v>211</v>
      </c>
      <c r="B222" s="25"/>
      <c r="C222" s="25" t="s">
        <v>212</v>
      </c>
      <c r="D222" s="25" t="s">
        <v>136</v>
      </c>
      <c r="E222" s="26">
        <f>E223</f>
        <v>10</v>
      </c>
      <c r="F222" s="26">
        <f>F223</f>
        <v>10</v>
      </c>
      <c r="G222" s="26">
        <f>G223</f>
        <v>10</v>
      </c>
    </row>
    <row r="223" spans="1:7" ht="24" customHeight="1">
      <c r="A223" s="35" t="s">
        <v>44</v>
      </c>
      <c r="B223" s="36"/>
      <c r="C223" s="36" t="s">
        <v>212</v>
      </c>
      <c r="D223" s="36" t="s">
        <v>6</v>
      </c>
      <c r="E223" s="37">
        <v>10</v>
      </c>
      <c r="F223" s="37">
        <v>10</v>
      </c>
      <c r="G223" s="37">
        <v>10</v>
      </c>
    </row>
    <row r="224" spans="1:7" ht="52.5" customHeight="1">
      <c r="A224" s="27" t="s">
        <v>13</v>
      </c>
      <c r="B224" s="25"/>
      <c r="C224" s="25" t="s">
        <v>213</v>
      </c>
      <c r="D224" s="25" t="s">
        <v>136</v>
      </c>
      <c r="E224" s="26">
        <f>E225</f>
        <v>3353.4</v>
      </c>
      <c r="F224" s="26">
        <f>F225</f>
        <v>260.6</v>
      </c>
      <c r="G224" s="26">
        <f>G225</f>
        <v>260.6</v>
      </c>
    </row>
    <row r="225" spans="1:7" ht="15" customHeight="1">
      <c r="A225" s="35" t="s">
        <v>1</v>
      </c>
      <c r="B225" s="36"/>
      <c r="C225" s="36" t="s">
        <v>213</v>
      </c>
      <c r="D225" s="36" t="s">
        <v>0</v>
      </c>
      <c r="E225" s="37">
        <v>3353.4</v>
      </c>
      <c r="F225" s="37">
        <v>260.6</v>
      </c>
      <c r="G225" s="37">
        <v>260.6</v>
      </c>
    </row>
    <row r="226" spans="1:7" ht="85.5" customHeight="1">
      <c r="A226" s="27" t="s">
        <v>214</v>
      </c>
      <c r="B226" s="25"/>
      <c r="C226" s="25" t="s">
        <v>215</v>
      </c>
      <c r="D226" s="25" t="s">
        <v>136</v>
      </c>
      <c r="E226" s="26">
        <f>E227+E228</f>
        <v>100</v>
      </c>
      <c r="F226" s="26">
        <f>F227+F228</f>
        <v>102.8</v>
      </c>
      <c r="G226" s="26">
        <f>G227+G228</f>
        <v>102.8</v>
      </c>
    </row>
    <row r="227" spans="1:7" ht="72.75" customHeight="1">
      <c r="A227" s="35" t="s">
        <v>11</v>
      </c>
      <c r="B227" s="36"/>
      <c r="C227" s="36" t="s">
        <v>215</v>
      </c>
      <c r="D227" s="36" t="s">
        <v>12</v>
      </c>
      <c r="E227" s="37">
        <v>95</v>
      </c>
      <c r="F227" s="37">
        <v>97.8</v>
      </c>
      <c r="G227" s="37">
        <v>97.8</v>
      </c>
    </row>
    <row r="228" spans="1:7" ht="38.25" customHeight="1">
      <c r="A228" s="35" t="s">
        <v>149</v>
      </c>
      <c r="B228" s="36"/>
      <c r="C228" s="36" t="s">
        <v>215</v>
      </c>
      <c r="D228" s="36" t="s">
        <v>26</v>
      </c>
      <c r="E228" s="37">
        <v>5</v>
      </c>
      <c r="F228" s="37">
        <v>5</v>
      </c>
      <c r="G228" s="37">
        <v>5</v>
      </c>
    </row>
    <row r="229" spans="1:7" ht="74.25" customHeight="1">
      <c r="A229" s="27" t="s">
        <v>123</v>
      </c>
      <c r="B229" s="25"/>
      <c r="C229" s="25" t="s">
        <v>216</v>
      </c>
      <c r="D229" s="25" t="s">
        <v>136</v>
      </c>
      <c r="E229" s="26">
        <f>E230+E231</f>
        <v>482.3</v>
      </c>
      <c r="F229" s="26">
        <f>F230+F231</f>
        <v>496.5</v>
      </c>
      <c r="G229" s="26">
        <f>G230+G231</f>
        <v>496.5</v>
      </c>
    </row>
    <row r="230" spans="1:7" ht="74.25" customHeight="1">
      <c r="A230" s="35" t="s">
        <v>11</v>
      </c>
      <c r="B230" s="36"/>
      <c r="C230" s="36" t="s">
        <v>216</v>
      </c>
      <c r="D230" s="36" t="s">
        <v>12</v>
      </c>
      <c r="E230" s="37">
        <v>474.8</v>
      </c>
      <c r="F230" s="37">
        <v>489</v>
      </c>
      <c r="G230" s="37">
        <v>489</v>
      </c>
    </row>
    <row r="231" spans="1:7" ht="36" customHeight="1">
      <c r="A231" s="35" t="s">
        <v>149</v>
      </c>
      <c r="B231" s="36"/>
      <c r="C231" s="36" t="s">
        <v>216</v>
      </c>
      <c r="D231" s="36" t="s">
        <v>26</v>
      </c>
      <c r="E231" s="37">
        <v>7.5</v>
      </c>
      <c r="F231" s="37">
        <v>7.5</v>
      </c>
      <c r="G231" s="37">
        <v>7.5</v>
      </c>
    </row>
    <row r="232" spans="1:7" ht="85.5" customHeight="1">
      <c r="A232" s="27" t="s">
        <v>217</v>
      </c>
      <c r="B232" s="25"/>
      <c r="C232" s="25" t="s">
        <v>218</v>
      </c>
      <c r="D232" s="25" t="s">
        <v>136</v>
      </c>
      <c r="E232" s="26">
        <f>E233+E234</f>
        <v>67.5</v>
      </c>
      <c r="F232" s="26">
        <f>F233+F234</f>
        <v>69.5</v>
      </c>
      <c r="G232" s="26">
        <f>G233+G234</f>
        <v>69.5</v>
      </c>
    </row>
    <row r="233" spans="1:7" ht="74.25" customHeight="1">
      <c r="A233" s="35" t="s">
        <v>11</v>
      </c>
      <c r="B233" s="36"/>
      <c r="C233" s="36" t="s">
        <v>218</v>
      </c>
      <c r="D233" s="36" t="s">
        <v>12</v>
      </c>
      <c r="E233" s="37">
        <v>66.4</v>
      </c>
      <c r="F233" s="37">
        <v>68.4</v>
      </c>
      <c r="G233" s="37">
        <v>68.4</v>
      </c>
    </row>
    <row r="234" spans="1:7" ht="36" customHeight="1">
      <c r="A234" s="35" t="s">
        <v>149</v>
      </c>
      <c r="B234" s="36"/>
      <c r="C234" s="36" t="s">
        <v>218</v>
      </c>
      <c r="D234" s="36" t="s">
        <v>26</v>
      </c>
      <c r="E234" s="37">
        <v>1.1</v>
      </c>
      <c r="F234" s="37">
        <v>1.1</v>
      </c>
      <c r="G234" s="37">
        <v>1.1</v>
      </c>
    </row>
    <row r="235" spans="1:7" ht="98.25" customHeight="1">
      <c r="A235" s="27" t="s">
        <v>128</v>
      </c>
      <c r="B235" s="25"/>
      <c r="C235" s="25" t="s">
        <v>219</v>
      </c>
      <c r="D235" s="25" t="s">
        <v>136</v>
      </c>
      <c r="E235" s="26">
        <f>E236+E237+E238</f>
        <v>24.4</v>
      </c>
      <c r="F235" s="26">
        <f>F236+F237+F238</f>
        <v>24.7</v>
      </c>
      <c r="G235" s="26">
        <f>G236+G237+G238</f>
        <v>24.7</v>
      </c>
    </row>
    <row r="236" spans="1:7" ht="72" customHeight="1">
      <c r="A236" s="35" t="s">
        <v>11</v>
      </c>
      <c r="B236" s="36"/>
      <c r="C236" s="36" t="s">
        <v>219</v>
      </c>
      <c r="D236" s="36" t="s">
        <v>12</v>
      </c>
      <c r="E236" s="37">
        <v>1.9</v>
      </c>
      <c r="F236" s="37">
        <v>2</v>
      </c>
      <c r="G236" s="37">
        <v>2</v>
      </c>
    </row>
    <row r="237" spans="1:7" ht="36" customHeight="1">
      <c r="A237" s="35" t="s">
        <v>149</v>
      </c>
      <c r="B237" s="36"/>
      <c r="C237" s="36" t="s">
        <v>219</v>
      </c>
      <c r="D237" s="36" t="s">
        <v>26</v>
      </c>
      <c r="E237" s="37">
        <v>3</v>
      </c>
      <c r="F237" s="37">
        <v>3</v>
      </c>
      <c r="G237" s="37">
        <v>3</v>
      </c>
    </row>
    <row r="238" spans="1:7" ht="12" customHeight="1">
      <c r="A238" s="35" t="s">
        <v>31</v>
      </c>
      <c r="B238" s="36"/>
      <c r="C238" s="36" t="s">
        <v>219</v>
      </c>
      <c r="D238" s="36" t="s">
        <v>2</v>
      </c>
      <c r="E238" s="37">
        <v>19.5</v>
      </c>
      <c r="F238" s="37">
        <v>19.7</v>
      </c>
      <c r="G238" s="37">
        <v>19.7</v>
      </c>
    </row>
    <row r="239" spans="1:7" ht="132.75" customHeight="1">
      <c r="A239" s="27" t="s">
        <v>220</v>
      </c>
      <c r="B239" s="25"/>
      <c r="C239" s="25" t="s">
        <v>221</v>
      </c>
      <c r="D239" s="25" t="s">
        <v>136</v>
      </c>
      <c r="E239" s="26">
        <f>E240</f>
        <v>5</v>
      </c>
      <c r="F239" s="26">
        <f>F240</f>
        <v>5</v>
      </c>
      <c r="G239" s="26">
        <f>G240</f>
        <v>5</v>
      </c>
    </row>
    <row r="240" spans="1:7" ht="36" customHeight="1">
      <c r="A240" s="35" t="s">
        <v>149</v>
      </c>
      <c r="B240" s="36"/>
      <c r="C240" s="36" t="s">
        <v>221</v>
      </c>
      <c r="D240" s="36" t="s">
        <v>26</v>
      </c>
      <c r="E240" s="37">
        <v>5</v>
      </c>
      <c r="F240" s="37">
        <v>5</v>
      </c>
      <c r="G240" s="37">
        <v>5</v>
      </c>
    </row>
    <row r="241" spans="1:7" ht="74.25" customHeight="1">
      <c r="A241" s="27" t="s">
        <v>443</v>
      </c>
      <c r="B241" s="36"/>
      <c r="C241" s="25" t="s">
        <v>444</v>
      </c>
      <c r="D241" s="36"/>
      <c r="E241" s="26">
        <f>E243+E242</f>
        <v>16.4</v>
      </c>
      <c r="F241" s="26">
        <f>F243+F242</f>
        <v>16.9</v>
      </c>
      <c r="G241" s="26">
        <f>G243+G242</f>
        <v>16.9</v>
      </c>
    </row>
    <row r="242" spans="1:7" ht="74.25" customHeight="1">
      <c r="A242" s="35" t="s">
        <v>11</v>
      </c>
      <c r="B242" s="36"/>
      <c r="C242" s="36" t="s">
        <v>444</v>
      </c>
      <c r="D242" s="36">
        <v>100</v>
      </c>
      <c r="E242" s="37">
        <v>16.2</v>
      </c>
      <c r="F242" s="37">
        <v>16.7</v>
      </c>
      <c r="G242" s="37">
        <v>16.7</v>
      </c>
    </row>
    <row r="243" spans="1:7" ht="36" customHeight="1">
      <c r="A243" s="35" t="s">
        <v>149</v>
      </c>
      <c r="B243" s="36"/>
      <c r="C243" s="36" t="s">
        <v>444</v>
      </c>
      <c r="D243" s="36" t="s">
        <v>26</v>
      </c>
      <c r="E243" s="37">
        <v>0.2</v>
      </c>
      <c r="F243" s="37">
        <v>0.2</v>
      </c>
      <c r="G243" s="37">
        <v>0.2</v>
      </c>
    </row>
    <row r="244" spans="1:7" ht="77.25" customHeight="1">
      <c r="A244" s="27" t="s">
        <v>445</v>
      </c>
      <c r="B244" s="36"/>
      <c r="C244" s="25" t="s">
        <v>446</v>
      </c>
      <c r="D244" s="36"/>
      <c r="E244" s="26">
        <f>E246+E245</f>
        <v>16.4</v>
      </c>
      <c r="F244" s="26">
        <f>F246+F245</f>
        <v>16.9</v>
      </c>
      <c r="G244" s="26">
        <f>G246+G245</f>
        <v>16.9</v>
      </c>
    </row>
    <row r="245" spans="1:7" ht="74.25" customHeight="1">
      <c r="A245" s="35" t="s">
        <v>11</v>
      </c>
      <c r="B245" s="36"/>
      <c r="C245" s="36" t="s">
        <v>446</v>
      </c>
      <c r="D245" s="36">
        <v>100</v>
      </c>
      <c r="E245" s="37">
        <v>16.2</v>
      </c>
      <c r="F245" s="37">
        <v>16.7</v>
      </c>
      <c r="G245" s="37">
        <v>16.7</v>
      </c>
    </row>
    <row r="246" spans="1:7" ht="36" customHeight="1">
      <c r="A246" s="35" t="s">
        <v>149</v>
      </c>
      <c r="B246" s="36"/>
      <c r="C246" s="36" t="s">
        <v>446</v>
      </c>
      <c r="D246" s="36" t="s">
        <v>26</v>
      </c>
      <c r="E246" s="37">
        <v>0.2</v>
      </c>
      <c r="F246" s="37">
        <v>0.2</v>
      </c>
      <c r="G246" s="37">
        <v>0.2</v>
      </c>
    </row>
    <row r="247" spans="1:10" ht="37.5" customHeight="1">
      <c r="A247" s="27" t="s">
        <v>21</v>
      </c>
      <c r="B247" s="25"/>
      <c r="C247" s="25" t="s">
        <v>148</v>
      </c>
      <c r="D247" s="25" t="s">
        <v>136</v>
      </c>
      <c r="E247" s="26">
        <f>E248+E249+E250</f>
        <v>61512.799999999996</v>
      </c>
      <c r="F247" s="26">
        <f>F248+F249+F250</f>
        <v>45865</v>
      </c>
      <c r="G247" s="26">
        <f>G248+G249+G250</f>
        <v>46501.9</v>
      </c>
      <c r="H247" s="3"/>
      <c r="I247" s="3"/>
      <c r="J247" s="3"/>
    </row>
    <row r="248" spans="1:7" ht="72.75" customHeight="1">
      <c r="A248" s="35" t="s">
        <v>11</v>
      </c>
      <c r="B248" s="36"/>
      <c r="C248" s="36" t="s">
        <v>148</v>
      </c>
      <c r="D248" s="36" t="s">
        <v>12</v>
      </c>
      <c r="E248" s="37">
        <v>54917.2</v>
      </c>
      <c r="F248" s="37">
        <v>45295.7</v>
      </c>
      <c r="G248" s="37">
        <v>45932.6</v>
      </c>
    </row>
    <row r="249" spans="1:7" ht="36" customHeight="1">
      <c r="A249" s="35" t="s">
        <v>149</v>
      </c>
      <c r="B249" s="36"/>
      <c r="C249" s="36" t="s">
        <v>148</v>
      </c>
      <c r="D249" s="36" t="s">
        <v>26</v>
      </c>
      <c r="E249" s="37">
        <v>6565.6</v>
      </c>
      <c r="F249" s="37">
        <v>539.3</v>
      </c>
      <c r="G249" s="37">
        <v>539.3</v>
      </c>
    </row>
    <row r="250" spans="1:7" ht="12.75" customHeight="1">
      <c r="A250" s="35" t="s">
        <v>1</v>
      </c>
      <c r="B250" s="36"/>
      <c r="C250" s="36" t="s">
        <v>148</v>
      </c>
      <c r="D250" s="36" t="s">
        <v>0</v>
      </c>
      <c r="E250" s="37">
        <v>30</v>
      </c>
      <c r="F250" s="37">
        <v>30</v>
      </c>
      <c r="G250" s="37">
        <v>30</v>
      </c>
    </row>
    <row r="251" spans="1:7" ht="12.75" customHeight="1">
      <c r="A251" s="27" t="s">
        <v>314</v>
      </c>
      <c r="B251" s="25"/>
      <c r="C251" s="25" t="s">
        <v>348</v>
      </c>
      <c r="D251" s="25" t="s">
        <v>136</v>
      </c>
      <c r="E251" s="26">
        <f>E252</f>
        <v>3827.7</v>
      </c>
      <c r="F251" s="26">
        <f>F252</f>
        <v>3795.8</v>
      </c>
      <c r="G251" s="26">
        <f>G252</f>
        <v>3795.8</v>
      </c>
    </row>
    <row r="252" spans="1:7" ht="72.75" customHeight="1">
      <c r="A252" s="35" t="s">
        <v>11</v>
      </c>
      <c r="B252" s="36"/>
      <c r="C252" s="36" t="s">
        <v>348</v>
      </c>
      <c r="D252" s="36" t="s">
        <v>12</v>
      </c>
      <c r="E252" s="37">
        <v>3827.7</v>
      </c>
      <c r="F252" s="37">
        <v>3795.8</v>
      </c>
      <c r="G252" s="37">
        <v>3795.8</v>
      </c>
    </row>
    <row r="253" spans="1:7" ht="26.25" customHeight="1">
      <c r="A253" s="27" t="s">
        <v>15</v>
      </c>
      <c r="B253" s="36"/>
      <c r="C253" s="25" t="s">
        <v>311</v>
      </c>
      <c r="D253" s="36"/>
      <c r="E253" s="37">
        <f>E254+E255</f>
        <v>176.6</v>
      </c>
      <c r="F253" s="37">
        <f>F254+F255</f>
        <v>0</v>
      </c>
      <c r="G253" s="37">
        <f>G254+G255</f>
        <v>0</v>
      </c>
    </row>
    <row r="254" spans="1:7" ht="38.25" customHeight="1">
      <c r="A254" s="35" t="s">
        <v>149</v>
      </c>
      <c r="B254" s="36"/>
      <c r="C254" s="36" t="s">
        <v>311</v>
      </c>
      <c r="D254" s="36">
        <v>200</v>
      </c>
      <c r="E254" s="37">
        <v>51.6</v>
      </c>
      <c r="F254" s="37">
        <v>0</v>
      </c>
      <c r="G254" s="37">
        <v>0</v>
      </c>
    </row>
    <row r="255" spans="1:7" ht="27" customHeight="1">
      <c r="A255" s="35" t="s">
        <v>44</v>
      </c>
      <c r="B255" s="36"/>
      <c r="C255" s="36" t="s">
        <v>311</v>
      </c>
      <c r="D255" s="36">
        <v>300</v>
      </c>
      <c r="E255" s="37">
        <v>125</v>
      </c>
      <c r="F255" s="37">
        <v>0</v>
      </c>
      <c r="G255" s="37">
        <v>0</v>
      </c>
    </row>
    <row r="256" spans="1:7" ht="50.25" customHeight="1">
      <c r="A256" s="27" t="s">
        <v>30</v>
      </c>
      <c r="B256" s="25"/>
      <c r="C256" s="25" t="s">
        <v>312</v>
      </c>
      <c r="D256" s="36"/>
      <c r="E256" s="37">
        <f>E257</f>
        <v>462.7</v>
      </c>
      <c r="F256" s="37">
        <f>F257</f>
        <v>0</v>
      </c>
      <c r="G256" s="37">
        <f>G257</f>
        <v>0</v>
      </c>
    </row>
    <row r="257" spans="1:7" ht="36" customHeight="1">
      <c r="A257" s="35" t="s">
        <v>149</v>
      </c>
      <c r="B257" s="36"/>
      <c r="C257" s="36" t="s">
        <v>312</v>
      </c>
      <c r="D257" s="36">
        <v>200</v>
      </c>
      <c r="E257" s="37">
        <v>462.7</v>
      </c>
      <c r="F257" s="37">
        <v>0</v>
      </c>
      <c r="G257" s="37">
        <v>0</v>
      </c>
    </row>
    <row r="258" spans="1:7" ht="18" customHeight="1">
      <c r="A258" s="18" t="s">
        <v>222</v>
      </c>
      <c r="B258" s="19" t="s">
        <v>7</v>
      </c>
      <c r="C258" s="20" t="s">
        <v>136</v>
      </c>
      <c r="D258" s="20" t="s">
        <v>136</v>
      </c>
      <c r="E258" s="21">
        <f>E259</f>
        <v>2871.4</v>
      </c>
      <c r="F258" s="21">
        <f>F259</f>
        <v>2451.7</v>
      </c>
      <c r="G258" s="21">
        <f>G259</f>
        <v>2451.7</v>
      </c>
    </row>
    <row r="259" spans="1:7" ht="15" customHeight="1">
      <c r="A259" s="38" t="s">
        <v>22</v>
      </c>
      <c r="B259" s="19"/>
      <c r="C259" s="19" t="s">
        <v>147</v>
      </c>
      <c r="D259" s="19" t="s">
        <v>136</v>
      </c>
      <c r="E259" s="21">
        <f>E260+E263+E266</f>
        <v>2871.4</v>
      </c>
      <c r="F259" s="21">
        <f>F260+F263+F266</f>
        <v>2451.7</v>
      </c>
      <c r="G259" s="21">
        <f>G260+G263+G266</f>
        <v>2451.7</v>
      </c>
    </row>
    <row r="260" spans="1:7" ht="48.75" customHeight="1">
      <c r="A260" s="27" t="s">
        <v>87</v>
      </c>
      <c r="B260" s="25"/>
      <c r="C260" s="25" t="s">
        <v>223</v>
      </c>
      <c r="D260" s="25" t="s">
        <v>136</v>
      </c>
      <c r="E260" s="26">
        <f>E261+E262</f>
        <v>114.7</v>
      </c>
      <c r="F260" s="26">
        <f>F261+F262</f>
        <v>0</v>
      </c>
      <c r="G260" s="26">
        <f>G261+G262</f>
        <v>0</v>
      </c>
    </row>
    <row r="261" spans="1:7" ht="74.25" customHeight="1">
      <c r="A261" s="35" t="s">
        <v>11</v>
      </c>
      <c r="B261" s="36"/>
      <c r="C261" s="36" t="s">
        <v>223</v>
      </c>
      <c r="D261" s="36" t="s">
        <v>12</v>
      </c>
      <c r="E261" s="37">
        <v>113.7</v>
      </c>
      <c r="F261" s="37">
        <v>0</v>
      </c>
      <c r="G261" s="37">
        <v>0</v>
      </c>
    </row>
    <row r="262" spans="1:7" ht="36" customHeight="1">
      <c r="A262" s="35" t="s">
        <v>149</v>
      </c>
      <c r="B262" s="36"/>
      <c r="C262" s="36" t="s">
        <v>223</v>
      </c>
      <c r="D262" s="36" t="s">
        <v>26</v>
      </c>
      <c r="E262" s="37">
        <v>1</v>
      </c>
      <c r="F262" s="37">
        <v>0</v>
      </c>
      <c r="G262" s="37">
        <v>0</v>
      </c>
    </row>
    <row r="263" spans="1:10" ht="36.75" customHeight="1">
      <c r="A263" s="27" t="s">
        <v>21</v>
      </c>
      <c r="B263" s="25"/>
      <c r="C263" s="25" t="s">
        <v>148</v>
      </c>
      <c r="D263" s="25" t="s">
        <v>136</v>
      </c>
      <c r="E263" s="26">
        <f>E264+E265</f>
        <v>1177.8</v>
      </c>
      <c r="F263" s="26">
        <f>F264+F265</f>
        <v>967</v>
      </c>
      <c r="G263" s="26">
        <f>G264+G265</f>
        <v>967</v>
      </c>
      <c r="H263" s="3"/>
      <c r="I263" s="3"/>
      <c r="J263" s="3"/>
    </row>
    <row r="264" spans="1:7" ht="72.75" customHeight="1">
      <c r="A264" s="35" t="s">
        <v>11</v>
      </c>
      <c r="B264" s="36"/>
      <c r="C264" s="36" t="s">
        <v>148</v>
      </c>
      <c r="D264" s="36" t="s">
        <v>12</v>
      </c>
      <c r="E264" s="37">
        <v>887.4</v>
      </c>
      <c r="F264" s="37">
        <v>867</v>
      </c>
      <c r="G264" s="37">
        <v>867</v>
      </c>
    </row>
    <row r="265" spans="1:7" ht="36" customHeight="1">
      <c r="A265" s="35" t="s">
        <v>149</v>
      </c>
      <c r="B265" s="36"/>
      <c r="C265" s="36" t="s">
        <v>148</v>
      </c>
      <c r="D265" s="36" t="s">
        <v>26</v>
      </c>
      <c r="E265" s="37">
        <v>290.4</v>
      </c>
      <c r="F265" s="37">
        <v>100</v>
      </c>
      <c r="G265" s="37">
        <v>100</v>
      </c>
    </row>
    <row r="266" spans="1:7" ht="36" customHeight="1">
      <c r="A266" s="27" t="s">
        <v>32</v>
      </c>
      <c r="B266" s="25"/>
      <c r="C266" s="25" t="s">
        <v>224</v>
      </c>
      <c r="D266" s="25" t="s">
        <v>136</v>
      </c>
      <c r="E266" s="26">
        <f>E267</f>
        <v>1578.9</v>
      </c>
      <c r="F266" s="26">
        <f>F267</f>
        <v>1484.7</v>
      </c>
      <c r="G266" s="26">
        <f>G267</f>
        <v>1484.7</v>
      </c>
    </row>
    <row r="267" spans="1:7" ht="72" customHeight="1">
      <c r="A267" s="35" t="s">
        <v>11</v>
      </c>
      <c r="B267" s="36"/>
      <c r="C267" s="36" t="s">
        <v>224</v>
      </c>
      <c r="D267" s="36" t="s">
        <v>12</v>
      </c>
      <c r="E267" s="37">
        <v>1578.9</v>
      </c>
      <c r="F267" s="37">
        <v>1484.7</v>
      </c>
      <c r="G267" s="37">
        <v>1484.7</v>
      </c>
    </row>
    <row r="268" spans="1:7" ht="28.5" customHeight="1">
      <c r="A268" s="18" t="s">
        <v>225</v>
      </c>
      <c r="B268" s="19" t="s">
        <v>27</v>
      </c>
      <c r="C268" s="20" t="s">
        <v>136</v>
      </c>
      <c r="D268" s="20" t="s">
        <v>136</v>
      </c>
      <c r="E268" s="21">
        <f>E273+E340+E352+E335+E269</f>
        <v>191801.70000000004</v>
      </c>
      <c r="F268" s="21">
        <f>F273+F340+F352+F335+F269</f>
        <v>177882.00000000003</v>
      </c>
      <c r="G268" s="21">
        <f>G273+G340+G352+G335+G269</f>
        <v>179125.40000000002</v>
      </c>
    </row>
    <row r="269" spans="1:7" ht="38.25" customHeight="1">
      <c r="A269" s="45" t="s">
        <v>33</v>
      </c>
      <c r="B269" s="69"/>
      <c r="C269" s="69" t="s">
        <v>174</v>
      </c>
      <c r="D269" s="69" t="s">
        <v>136</v>
      </c>
      <c r="E269" s="21">
        <f>E270</f>
        <v>50</v>
      </c>
      <c r="F269" s="21">
        <f aca="true" t="shared" si="39" ref="F269:G271">F270</f>
        <v>10</v>
      </c>
      <c r="G269" s="21">
        <f t="shared" si="39"/>
        <v>10</v>
      </c>
    </row>
    <row r="270" spans="1:7" ht="42" customHeight="1">
      <c r="A270" s="22" t="s">
        <v>126</v>
      </c>
      <c r="B270" s="23"/>
      <c r="C270" s="23" t="s">
        <v>285</v>
      </c>
      <c r="D270" s="23" t="s">
        <v>136</v>
      </c>
      <c r="E270" s="26">
        <f>E271</f>
        <v>50</v>
      </c>
      <c r="F270" s="26">
        <f t="shared" si="39"/>
        <v>10</v>
      </c>
      <c r="G270" s="26">
        <f t="shared" si="39"/>
        <v>10</v>
      </c>
    </row>
    <row r="271" spans="1:7" ht="27" customHeight="1">
      <c r="A271" s="24" t="s">
        <v>51</v>
      </c>
      <c r="B271" s="25"/>
      <c r="C271" s="25" t="s">
        <v>286</v>
      </c>
      <c r="D271" s="25" t="s">
        <v>136</v>
      </c>
      <c r="E271" s="26">
        <f>E272</f>
        <v>50</v>
      </c>
      <c r="F271" s="26">
        <f t="shared" si="39"/>
        <v>10</v>
      </c>
      <c r="G271" s="26">
        <f t="shared" si="39"/>
        <v>10</v>
      </c>
    </row>
    <row r="272" spans="1:7" ht="36" customHeight="1">
      <c r="A272" s="35" t="s">
        <v>5</v>
      </c>
      <c r="B272" s="36"/>
      <c r="C272" s="70" t="s">
        <v>286</v>
      </c>
      <c r="D272" s="36" t="s">
        <v>14</v>
      </c>
      <c r="E272" s="37">
        <v>50</v>
      </c>
      <c r="F272" s="37">
        <v>10</v>
      </c>
      <c r="G272" s="37">
        <v>10</v>
      </c>
    </row>
    <row r="273" spans="1:7" ht="48" customHeight="1">
      <c r="A273" s="38" t="s">
        <v>46</v>
      </c>
      <c r="B273" s="19"/>
      <c r="C273" s="19" t="s">
        <v>226</v>
      </c>
      <c r="D273" s="19" t="s">
        <v>136</v>
      </c>
      <c r="E273" s="21">
        <f>E274++E281+E284+E289+E292+E299+E302+E306+E311+E314+E320+E327+E332</f>
        <v>189520.00000000003</v>
      </c>
      <c r="F273" s="21">
        <f>F274++F281+F284+F289+F292+F299+F302+F306+F311+F314+F320+F327+F332</f>
        <v>176556.30000000002</v>
      </c>
      <c r="G273" s="21">
        <f>G274++G281+G284+G289+G292+G299+G302+G306+G311+G314+G320+G327+G332</f>
        <v>177799.7</v>
      </c>
    </row>
    <row r="274" spans="1:7" ht="39.75" customHeight="1">
      <c r="A274" s="33" t="s">
        <v>54</v>
      </c>
      <c r="B274" s="25"/>
      <c r="C274" s="25" t="s">
        <v>227</v>
      </c>
      <c r="D274" s="25" t="s">
        <v>136</v>
      </c>
      <c r="E274" s="26">
        <f>E275+E277+E279</f>
        <v>2752</v>
      </c>
      <c r="F274" s="26">
        <f>F275+F277</f>
        <v>0</v>
      </c>
      <c r="G274" s="26">
        <f>G275+G277</f>
        <v>0</v>
      </c>
    </row>
    <row r="275" spans="1:7" ht="25.5" customHeight="1">
      <c r="A275" s="27" t="s">
        <v>51</v>
      </c>
      <c r="B275" s="25"/>
      <c r="C275" s="25" t="s">
        <v>321</v>
      </c>
      <c r="D275" s="25" t="s">
        <v>136</v>
      </c>
      <c r="E275" s="26">
        <f>E276</f>
        <v>1563.6</v>
      </c>
      <c r="F275" s="26">
        <f>F276</f>
        <v>0</v>
      </c>
      <c r="G275" s="26">
        <f>G276</f>
        <v>0</v>
      </c>
    </row>
    <row r="276" spans="1:7" ht="36" customHeight="1">
      <c r="A276" s="35" t="s">
        <v>5</v>
      </c>
      <c r="B276" s="36"/>
      <c r="C276" s="36" t="s">
        <v>321</v>
      </c>
      <c r="D276" s="36" t="s">
        <v>14</v>
      </c>
      <c r="E276" s="37">
        <v>1563.6</v>
      </c>
      <c r="F276" s="37">
        <v>0</v>
      </c>
      <c r="G276" s="37">
        <v>0</v>
      </c>
    </row>
    <row r="277" spans="1:7" ht="27.75" customHeight="1">
      <c r="A277" s="27" t="s">
        <v>101</v>
      </c>
      <c r="B277" s="25"/>
      <c r="C277" s="25" t="s">
        <v>102</v>
      </c>
      <c r="D277" s="25" t="s">
        <v>136</v>
      </c>
      <c r="E277" s="26">
        <f>E278</f>
        <v>1088.4</v>
      </c>
      <c r="F277" s="26">
        <f>F278</f>
        <v>0</v>
      </c>
      <c r="G277" s="26">
        <f>G278</f>
        <v>0</v>
      </c>
    </row>
    <row r="278" spans="1:7" ht="36" customHeight="1">
      <c r="A278" s="35" t="s">
        <v>5</v>
      </c>
      <c r="B278" s="36"/>
      <c r="C278" s="36" t="s">
        <v>102</v>
      </c>
      <c r="D278" s="36" t="s">
        <v>14</v>
      </c>
      <c r="E278" s="37">
        <v>1088.4</v>
      </c>
      <c r="F278" s="37">
        <v>0</v>
      </c>
      <c r="G278" s="37">
        <v>0</v>
      </c>
    </row>
    <row r="279" spans="1:7" ht="27.75" customHeight="1">
      <c r="A279" s="27" t="s">
        <v>101</v>
      </c>
      <c r="B279" s="25"/>
      <c r="C279" s="25" t="s">
        <v>432</v>
      </c>
      <c r="D279" s="25"/>
      <c r="E279" s="26">
        <f>E280</f>
        <v>100</v>
      </c>
      <c r="F279" s="26">
        <f>F280</f>
        <v>0</v>
      </c>
      <c r="G279" s="26">
        <f>G280</f>
        <v>0</v>
      </c>
    </row>
    <row r="280" spans="1:7" ht="36" customHeight="1">
      <c r="A280" s="35" t="s">
        <v>5</v>
      </c>
      <c r="B280" s="36"/>
      <c r="C280" s="36" t="s">
        <v>432</v>
      </c>
      <c r="D280" s="36">
        <v>600</v>
      </c>
      <c r="E280" s="37">
        <v>100</v>
      </c>
      <c r="F280" s="37">
        <v>0</v>
      </c>
      <c r="G280" s="37">
        <v>0</v>
      </c>
    </row>
    <row r="281" spans="1:7" ht="29.25" customHeight="1">
      <c r="A281" s="22" t="s">
        <v>72</v>
      </c>
      <c r="B281" s="25"/>
      <c r="C281" s="25" t="s">
        <v>228</v>
      </c>
      <c r="D281" s="25" t="s">
        <v>136</v>
      </c>
      <c r="E281" s="26">
        <f aca="true" t="shared" si="40" ref="E281:G282">E282</f>
        <v>347</v>
      </c>
      <c r="F281" s="26">
        <f t="shared" si="40"/>
        <v>347</v>
      </c>
      <c r="G281" s="26">
        <f t="shared" si="40"/>
        <v>347</v>
      </c>
    </row>
    <row r="282" spans="1:7" ht="24" customHeight="1">
      <c r="A282" s="27" t="s">
        <v>51</v>
      </c>
      <c r="B282" s="25"/>
      <c r="C282" s="25" t="s">
        <v>388</v>
      </c>
      <c r="D282" s="25" t="s">
        <v>136</v>
      </c>
      <c r="E282" s="26">
        <f t="shared" si="40"/>
        <v>347</v>
      </c>
      <c r="F282" s="26">
        <f t="shared" si="40"/>
        <v>347</v>
      </c>
      <c r="G282" s="26">
        <f t="shared" si="40"/>
        <v>347</v>
      </c>
    </row>
    <row r="283" spans="1:7" ht="36" customHeight="1">
      <c r="A283" s="35" t="s">
        <v>5</v>
      </c>
      <c r="B283" s="36"/>
      <c r="C283" s="36" t="s">
        <v>388</v>
      </c>
      <c r="D283" s="36" t="s">
        <v>14</v>
      </c>
      <c r="E283" s="37">
        <v>347</v>
      </c>
      <c r="F283" s="37">
        <v>347</v>
      </c>
      <c r="G283" s="37">
        <v>347</v>
      </c>
    </row>
    <row r="284" spans="1:7" ht="13.5" customHeight="1">
      <c r="A284" s="22" t="s">
        <v>82</v>
      </c>
      <c r="B284" s="25"/>
      <c r="C284" s="25" t="s">
        <v>229</v>
      </c>
      <c r="D284" s="25" t="s">
        <v>136</v>
      </c>
      <c r="E284" s="26">
        <f>E285+E287</f>
        <v>14406.800000000001</v>
      </c>
      <c r="F284" s="26">
        <f>F285+F287</f>
        <v>14550</v>
      </c>
      <c r="G284" s="26">
        <f>G285+G287</f>
        <v>14825.9</v>
      </c>
    </row>
    <row r="285" spans="1:7" ht="24" customHeight="1">
      <c r="A285" s="27" t="s">
        <v>51</v>
      </c>
      <c r="B285" s="25"/>
      <c r="C285" s="25" t="s">
        <v>230</v>
      </c>
      <c r="D285" s="25" t="s">
        <v>136</v>
      </c>
      <c r="E285" s="26">
        <f>E286</f>
        <v>14203.6</v>
      </c>
      <c r="F285" s="26">
        <f>F286</f>
        <v>14550</v>
      </c>
      <c r="G285" s="26">
        <f>G286</f>
        <v>14825.9</v>
      </c>
    </row>
    <row r="286" spans="1:7" ht="36" customHeight="1">
      <c r="A286" s="35" t="s">
        <v>5</v>
      </c>
      <c r="B286" s="36"/>
      <c r="C286" s="36" t="s">
        <v>230</v>
      </c>
      <c r="D286" s="36" t="s">
        <v>14</v>
      </c>
      <c r="E286" s="37">
        <v>14203.6</v>
      </c>
      <c r="F286" s="37">
        <v>14550</v>
      </c>
      <c r="G286" s="37">
        <v>14825.9</v>
      </c>
    </row>
    <row r="287" spans="1:7" ht="15.75" customHeight="1">
      <c r="A287" s="24" t="s">
        <v>88</v>
      </c>
      <c r="B287" s="25"/>
      <c r="C287" s="25" t="s">
        <v>461</v>
      </c>
      <c r="D287" s="25" t="s">
        <v>136</v>
      </c>
      <c r="E287" s="37">
        <f>E288</f>
        <v>203.2</v>
      </c>
      <c r="F287" s="37">
        <f>F288</f>
        <v>0</v>
      </c>
      <c r="G287" s="37">
        <f>G288</f>
        <v>0</v>
      </c>
    </row>
    <row r="288" spans="1:7" ht="38.25" customHeight="1">
      <c r="A288" s="35" t="s">
        <v>5</v>
      </c>
      <c r="B288" s="36"/>
      <c r="C288" s="36" t="s">
        <v>461</v>
      </c>
      <c r="D288" s="36" t="s">
        <v>14</v>
      </c>
      <c r="E288" s="37">
        <v>203.2</v>
      </c>
      <c r="F288" s="37">
        <v>0</v>
      </c>
      <c r="G288" s="37">
        <v>0</v>
      </c>
    </row>
    <row r="289" spans="1:7" ht="16.5" customHeight="1">
      <c r="A289" s="22" t="s">
        <v>389</v>
      </c>
      <c r="B289" s="25"/>
      <c r="C289" s="25" t="s">
        <v>231</v>
      </c>
      <c r="D289" s="25" t="s">
        <v>136</v>
      </c>
      <c r="E289" s="26">
        <f aca="true" t="shared" si="41" ref="E289:G290">E290</f>
        <v>2990</v>
      </c>
      <c r="F289" s="26">
        <f t="shared" si="41"/>
        <v>3020</v>
      </c>
      <c r="G289" s="26">
        <f t="shared" si="41"/>
        <v>3317.5</v>
      </c>
    </row>
    <row r="290" spans="1:7" ht="25.5" customHeight="1">
      <c r="A290" s="27" t="s">
        <v>51</v>
      </c>
      <c r="B290" s="25"/>
      <c r="C290" s="25" t="s">
        <v>322</v>
      </c>
      <c r="D290" s="25" t="s">
        <v>136</v>
      </c>
      <c r="E290" s="26">
        <f t="shared" si="41"/>
        <v>2990</v>
      </c>
      <c r="F290" s="26">
        <f t="shared" si="41"/>
        <v>3020</v>
      </c>
      <c r="G290" s="26">
        <f t="shared" si="41"/>
        <v>3317.5</v>
      </c>
    </row>
    <row r="291" spans="1:7" ht="36" customHeight="1">
      <c r="A291" s="35" t="s">
        <v>5</v>
      </c>
      <c r="B291" s="36"/>
      <c r="C291" s="36" t="s">
        <v>322</v>
      </c>
      <c r="D291" s="36" t="s">
        <v>14</v>
      </c>
      <c r="E291" s="37">
        <v>2990</v>
      </c>
      <c r="F291" s="37">
        <v>3020</v>
      </c>
      <c r="G291" s="37">
        <v>3317.5</v>
      </c>
    </row>
    <row r="292" spans="1:7" ht="39" customHeight="1">
      <c r="A292" s="22" t="s">
        <v>390</v>
      </c>
      <c r="B292" s="23"/>
      <c r="C292" s="23" t="s">
        <v>344</v>
      </c>
      <c r="D292" s="23" t="s">
        <v>136</v>
      </c>
      <c r="E292" s="26">
        <f>E293+E295+E297</f>
        <v>16440.600000000002</v>
      </c>
      <c r="F292" s="26">
        <f>F293+F295+F297</f>
        <v>16328.7</v>
      </c>
      <c r="G292" s="26">
        <f>G293+G295+G297</f>
        <v>16328.7</v>
      </c>
    </row>
    <row r="293" spans="1:7" ht="24.75" customHeight="1">
      <c r="A293" s="24" t="s">
        <v>51</v>
      </c>
      <c r="B293" s="25"/>
      <c r="C293" s="25" t="s">
        <v>345</v>
      </c>
      <c r="D293" s="25" t="s">
        <v>136</v>
      </c>
      <c r="E293" s="26">
        <f>E294</f>
        <v>828.4</v>
      </c>
      <c r="F293" s="26">
        <f>F294</f>
        <v>422</v>
      </c>
      <c r="G293" s="26">
        <f>G294</f>
        <v>422</v>
      </c>
    </row>
    <row r="294" spans="1:7" ht="36" customHeight="1">
      <c r="A294" s="35" t="s">
        <v>5</v>
      </c>
      <c r="B294" s="36"/>
      <c r="C294" s="70" t="s">
        <v>345</v>
      </c>
      <c r="D294" s="36" t="s">
        <v>14</v>
      </c>
      <c r="E294" s="37">
        <v>828.4</v>
      </c>
      <c r="F294" s="37">
        <v>422</v>
      </c>
      <c r="G294" s="37">
        <v>422</v>
      </c>
    </row>
    <row r="295" spans="1:7" ht="27" customHeight="1">
      <c r="A295" s="24" t="s">
        <v>101</v>
      </c>
      <c r="B295" s="25"/>
      <c r="C295" s="25" t="s">
        <v>391</v>
      </c>
      <c r="D295" s="25" t="s">
        <v>136</v>
      </c>
      <c r="E295" s="26">
        <f>E296</f>
        <v>114.5</v>
      </c>
      <c r="F295" s="26">
        <f>F296</f>
        <v>0</v>
      </c>
      <c r="G295" s="26">
        <f>G296</f>
        <v>0</v>
      </c>
    </row>
    <row r="296" spans="1:7" ht="36" customHeight="1">
      <c r="A296" s="35" t="s">
        <v>5</v>
      </c>
      <c r="B296" s="36"/>
      <c r="C296" s="70" t="s">
        <v>391</v>
      </c>
      <c r="D296" s="36" t="s">
        <v>14</v>
      </c>
      <c r="E296" s="37">
        <v>114.5</v>
      </c>
      <c r="F296" s="37">
        <v>0</v>
      </c>
      <c r="G296" s="37">
        <v>0</v>
      </c>
    </row>
    <row r="297" spans="1:7" ht="27" customHeight="1">
      <c r="A297" s="24" t="s">
        <v>193</v>
      </c>
      <c r="B297" s="25"/>
      <c r="C297" s="25" t="s">
        <v>392</v>
      </c>
      <c r="D297" s="25" t="s">
        <v>136</v>
      </c>
      <c r="E297" s="26">
        <f>E298</f>
        <v>15497.7</v>
      </c>
      <c r="F297" s="26">
        <f>F298</f>
        <v>15906.7</v>
      </c>
      <c r="G297" s="26">
        <f>G298</f>
        <v>15906.7</v>
      </c>
    </row>
    <row r="298" spans="1:7" ht="36" customHeight="1">
      <c r="A298" s="35" t="s">
        <v>5</v>
      </c>
      <c r="B298" s="36"/>
      <c r="C298" s="70" t="s">
        <v>392</v>
      </c>
      <c r="D298" s="36" t="s">
        <v>14</v>
      </c>
      <c r="E298" s="37">
        <v>15497.7</v>
      </c>
      <c r="F298" s="37">
        <v>15906.7</v>
      </c>
      <c r="G298" s="37">
        <v>15906.7</v>
      </c>
    </row>
    <row r="299" spans="1:7" ht="21" customHeight="1">
      <c r="A299" s="22" t="s">
        <v>393</v>
      </c>
      <c r="B299" s="25"/>
      <c r="C299" s="25" t="s">
        <v>232</v>
      </c>
      <c r="D299" s="25" t="s">
        <v>136</v>
      </c>
      <c r="E299" s="26">
        <f aca="true" t="shared" si="42" ref="E299:G300">E300</f>
        <v>35511.8</v>
      </c>
      <c r="F299" s="26">
        <f t="shared" si="42"/>
        <v>37010</v>
      </c>
      <c r="G299" s="26">
        <f t="shared" si="42"/>
        <v>37500</v>
      </c>
    </row>
    <row r="300" spans="1:7" ht="24" customHeight="1">
      <c r="A300" s="27" t="s">
        <v>51</v>
      </c>
      <c r="B300" s="25"/>
      <c r="C300" s="25" t="s">
        <v>233</v>
      </c>
      <c r="D300" s="25" t="s">
        <v>136</v>
      </c>
      <c r="E300" s="26">
        <f t="shared" si="42"/>
        <v>35511.8</v>
      </c>
      <c r="F300" s="26">
        <f t="shared" si="42"/>
        <v>37010</v>
      </c>
      <c r="G300" s="26">
        <f t="shared" si="42"/>
        <v>37500</v>
      </c>
    </row>
    <row r="301" spans="1:7" ht="36" customHeight="1">
      <c r="A301" s="35" t="s">
        <v>5</v>
      </c>
      <c r="B301" s="36"/>
      <c r="C301" s="36" t="s">
        <v>233</v>
      </c>
      <c r="D301" s="36" t="s">
        <v>14</v>
      </c>
      <c r="E301" s="37">
        <v>35511.8</v>
      </c>
      <c r="F301" s="37">
        <v>37010</v>
      </c>
      <c r="G301" s="37">
        <v>37500</v>
      </c>
    </row>
    <row r="302" spans="1:7" ht="29.25" customHeight="1">
      <c r="A302" s="33" t="s">
        <v>98</v>
      </c>
      <c r="B302" s="25"/>
      <c r="C302" s="25" t="s">
        <v>234</v>
      </c>
      <c r="D302" s="25" t="s">
        <v>136</v>
      </c>
      <c r="E302" s="26">
        <f>E303</f>
        <v>1081</v>
      </c>
      <c r="F302" s="26">
        <f>F303</f>
        <v>674</v>
      </c>
      <c r="G302" s="26">
        <f>G303</f>
        <v>854</v>
      </c>
    </row>
    <row r="303" spans="1:7" ht="24" customHeight="1">
      <c r="A303" s="27" t="s">
        <v>51</v>
      </c>
      <c r="B303" s="25"/>
      <c r="C303" s="25" t="s">
        <v>235</v>
      </c>
      <c r="D303" s="25" t="s">
        <v>136</v>
      </c>
      <c r="E303" s="26">
        <f>E305+E304</f>
        <v>1081</v>
      </c>
      <c r="F303" s="26">
        <f>F305+F304</f>
        <v>674</v>
      </c>
      <c r="G303" s="26">
        <f>G305+G304</f>
        <v>854</v>
      </c>
    </row>
    <row r="304" spans="1:7" ht="41.25" customHeight="1">
      <c r="A304" s="35" t="s">
        <v>149</v>
      </c>
      <c r="B304" s="36"/>
      <c r="C304" s="36" t="s">
        <v>235</v>
      </c>
      <c r="D304" s="36">
        <v>200</v>
      </c>
      <c r="E304" s="37">
        <v>150</v>
      </c>
      <c r="F304" s="37">
        <v>100</v>
      </c>
      <c r="G304" s="37">
        <v>100</v>
      </c>
    </row>
    <row r="305" spans="1:7" ht="36" customHeight="1">
      <c r="A305" s="35" t="s">
        <v>5</v>
      </c>
      <c r="B305" s="36"/>
      <c r="C305" s="36" t="s">
        <v>235</v>
      </c>
      <c r="D305" s="36" t="s">
        <v>14</v>
      </c>
      <c r="E305" s="37">
        <v>931</v>
      </c>
      <c r="F305" s="37">
        <v>574</v>
      </c>
      <c r="G305" s="37">
        <v>754</v>
      </c>
    </row>
    <row r="306" spans="1:7" ht="53.25" customHeight="1">
      <c r="A306" s="22" t="s">
        <v>397</v>
      </c>
      <c r="B306" s="25"/>
      <c r="C306" s="25" t="s">
        <v>394</v>
      </c>
      <c r="D306" s="25" t="s">
        <v>136</v>
      </c>
      <c r="E306" s="26">
        <f>E309+E307</f>
        <v>2501.2</v>
      </c>
      <c r="F306" s="26">
        <f>F309+F307</f>
        <v>0</v>
      </c>
      <c r="G306" s="26">
        <f>G309+G307</f>
        <v>0</v>
      </c>
    </row>
    <row r="307" spans="1:7" ht="42.75" customHeight="1">
      <c r="A307" s="27" t="s">
        <v>349</v>
      </c>
      <c r="B307" s="25"/>
      <c r="C307" s="25" t="s">
        <v>395</v>
      </c>
      <c r="D307" s="25"/>
      <c r="E307" s="26">
        <f>E308</f>
        <v>2167.2</v>
      </c>
      <c r="F307" s="26">
        <f>F308</f>
        <v>0</v>
      </c>
      <c r="G307" s="26">
        <f>G308</f>
        <v>0</v>
      </c>
    </row>
    <row r="308" spans="1:7" ht="27" customHeight="1">
      <c r="A308" s="35" t="s">
        <v>5</v>
      </c>
      <c r="B308" s="36"/>
      <c r="C308" s="36" t="s">
        <v>395</v>
      </c>
      <c r="D308" s="36">
        <v>600</v>
      </c>
      <c r="E308" s="37">
        <v>2167.2</v>
      </c>
      <c r="F308" s="37">
        <v>0</v>
      </c>
      <c r="G308" s="37">
        <v>0</v>
      </c>
    </row>
    <row r="309" spans="1:7" ht="50.25" customHeight="1">
      <c r="A309" s="27" t="s">
        <v>97</v>
      </c>
      <c r="B309" s="25"/>
      <c r="C309" s="25" t="s">
        <v>396</v>
      </c>
      <c r="D309" s="25" t="s">
        <v>136</v>
      </c>
      <c r="E309" s="26">
        <f>E310</f>
        <v>334</v>
      </c>
      <c r="F309" s="26">
        <f>F310</f>
        <v>0</v>
      </c>
      <c r="G309" s="26">
        <f>G310</f>
        <v>0</v>
      </c>
    </row>
    <row r="310" spans="1:7" ht="36" customHeight="1">
      <c r="A310" s="35" t="s">
        <v>5</v>
      </c>
      <c r="B310" s="36"/>
      <c r="C310" s="36" t="s">
        <v>396</v>
      </c>
      <c r="D310" s="36" t="s">
        <v>14</v>
      </c>
      <c r="E310" s="37">
        <v>334</v>
      </c>
      <c r="F310" s="37">
        <v>0</v>
      </c>
      <c r="G310" s="37">
        <v>0</v>
      </c>
    </row>
    <row r="311" spans="1:7" ht="26.25" customHeight="1">
      <c r="A311" s="33" t="s">
        <v>436</v>
      </c>
      <c r="B311" s="36"/>
      <c r="C311" s="23" t="s">
        <v>236</v>
      </c>
      <c r="D311" s="23" t="s">
        <v>136</v>
      </c>
      <c r="E311" s="37">
        <f aca="true" t="shared" si="43" ref="E311:G312">E312</f>
        <v>13664.9</v>
      </c>
      <c r="F311" s="37">
        <f t="shared" si="43"/>
        <v>13670</v>
      </c>
      <c r="G311" s="37">
        <f t="shared" si="43"/>
        <v>13670</v>
      </c>
    </row>
    <row r="312" spans="1:7" ht="25.5" customHeight="1">
      <c r="A312" s="27" t="s">
        <v>51</v>
      </c>
      <c r="B312" s="36"/>
      <c r="C312" s="25" t="s">
        <v>237</v>
      </c>
      <c r="D312" s="25" t="s">
        <v>136</v>
      </c>
      <c r="E312" s="37">
        <f t="shared" si="43"/>
        <v>13664.9</v>
      </c>
      <c r="F312" s="37">
        <f t="shared" si="43"/>
        <v>13670</v>
      </c>
      <c r="G312" s="37">
        <f t="shared" si="43"/>
        <v>13670</v>
      </c>
    </row>
    <row r="313" spans="1:7" ht="38.25" customHeight="1">
      <c r="A313" s="35" t="s">
        <v>5</v>
      </c>
      <c r="B313" s="36"/>
      <c r="C313" s="70" t="s">
        <v>237</v>
      </c>
      <c r="D313" s="36" t="s">
        <v>14</v>
      </c>
      <c r="E313" s="37">
        <v>13664.9</v>
      </c>
      <c r="F313" s="37">
        <v>13670</v>
      </c>
      <c r="G313" s="37">
        <v>13670</v>
      </c>
    </row>
    <row r="314" spans="1:7" ht="39.75" customHeight="1">
      <c r="A314" s="33" t="s">
        <v>93</v>
      </c>
      <c r="B314" s="25"/>
      <c r="C314" s="25" t="s">
        <v>238</v>
      </c>
      <c r="D314" s="25" t="s">
        <v>136</v>
      </c>
      <c r="E314" s="26">
        <f>E315+E318</f>
        <v>65437.2</v>
      </c>
      <c r="F314" s="26">
        <f>F315+F318</f>
        <v>59842.799999999996</v>
      </c>
      <c r="G314" s="26">
        <f>G315+G318</f>
        <v>59842.799999999996</v>
      </c>
    </row>
    <row r="315" spans="1:7" ht="52.5" customHeight="1">
      <c r="A315" s="66" t="s">
        <v>351</v>
      </c>
      <c r="B315" s="25"/>
      <c r="C315" s="25" t="s">
        <v>398</v>
      </c>
      <c r="D315" s="25" t="s">
        <v>136</v>
      </c>
      <c r="E315" s="26">
        <f>E316+E317</f>
        <v>61163.899999999994</v>
      </c>
      <c r="F315" s="26">
        <f>F316+F317</f>
        <v>56074.6</v>
      </c>
      <c r="G315" s="26">
        <f>G316+G317</f>
        <v>56074.6</v>
      </c>
    </row>
    <row r="316" spans="1:7" ht="73.5" customHeight="1">
      <c r="A316" s="35" t="s">
        <v>11</v>
      </c>
      <c r="B316" s="36"/>
      <c r="C316" s="36" t="s">
        <v>398</v>
      </c>
      <c r="D316" s="36" t="s">
        <v>12</v>
      </c>
      <c r="E316" s="37">
        <v>15573.2</v>
      </c>
      <c r="F316" s="37">
        <v>14831.6</v>
      </c>
      <c r="G316" s="37">
        <v>14831.6</v>
      </c>
    </row>
    <row r="317" spans="1:7" ht="38.25" customHeight="1">
      <c r="A317" s="35" t="s">
        <v>5</v>
      </c>
      <c r="B317" s="36"/>
      <c r="C317" s="36" t="s">
        <v>398</v>
      </c>
      <c r="D317" s="36" t="s">
        <v>14</v>
      </c>
      <c r="E317" s="37">
        <v>45590.7</v>
      </c>
      <c r="F317" s="37">
        <v>41243</v>
      </c>
      <c r="G317" s="37">
        <v>41243</v>
      </c>
    </row>
    <row r="318" spans="1:7" ht="52.5" customHeight="1">
      <c r="A318" s="27" t="s">
        <v>352</v>
      </c>
      <c r="B318" s="25"/>
      <c r="C318" s="25" t="s">
        <v>399</v>
      </c>
      <c r="D318" s="25" t="s">
        <v>136</v>
      </c>
      <c r="E318" s="26">
        <f>E319</f>
        <v>4273.3</v>
      </c>
      <c r="F318" s="26">
        <f>F319</f>
        <v>3768.2</v>
      </c>
      <c r="G318" s="26">
        <f>G319</f>
        <v>3768.2</v>
      </c>
    </row>
    <row r="319" spans="1:7" ht="38.25" customHeight="1">
      <c r="A319" s="35" t="s">
        <v>5</v>
      </c>
      <c r="B319" s="36"/>
      <c r="C319" s="36" t="s">
        <v>399</v>
      </c>
      <c r="D319" s="36" t="s">
        <v>14</v>
      </c>
      <c r="E319" s="37">
        <v>4273.3</v>
      </c>
      <c r="F319" s="37">
        <v>3768.2</v>
      </c>
      <c r="G319" s="37">
        <v>3768.2</v>
      </c>
    </row>
    <row r="320" spans="1:7" ht="36" customHeight="1">
      <c r="A320" s="33" t="s">
        <v>61</v>
      </c>
      <c r="B320" s="25"/>
      <c r="C320" s="25" t="s">
        <v>239</v>
      </c>
      <c r="D320" s="25" t="s">
        <v>136</v>
      </c>
      <c r="E320" s="26">
        <f>E321+E324</f>
        <v>11141.1</v>
      </c>
      <c r="F320" s="26">
        <f>F321+F324</f>
        <v>10201.2</v>
      </c>
      <c r="G320" s="26">
        <f>G321+G324</f>
        <v>10201.2</v>
      </c>
    </row>
    <row r="321" spans="1:7" ht="39" customHeight="1">
      <c r="A321" s="27" t="s">
        <v>21</v>
      </c>
      <c r="B321" s="25"/>
      <c r="C321" s="25" t="s">
        <v>240</v>
      </c>
      <c r="D321" s="25" t="s">
        <v>136</v>
      </c>
      <c r="E321" s="26">
        <f>E322+E323</f>
        <v>4792.5</v>
      </c>
      <c r="F321" s="26">
        <f>F322+F323</f>
        <v>4479.5</v>
      </c>
      <c r="G321" s="26">
        <f>G322+G323</f>
        <v>4479.5</v>
      </c>
    </row>
    <row r="322" spans="1:7" ht="73.5" customHeight="1">
      <c r="A322" s="35" t="s">
        <v>11</v>
      </c>
      <c r="B322" s="36"/>
      <c r="C322" s="36" t="s">
        <v>240</v>
      </c>
      <c r="D322" s="36" t="s">
        <v>12</v>
      </c>
      <c r="E322" s="37">
        <v>4512.5</v>
      </c>
      <c r="F322" s="37">
        <v>4199.5</v>
      </c>
      <c r="G322" s="37">
        <v>4199.5</v>
      </c>
    </row>
    <row r="323" spans="1:7" ht="36" customHeight="1">
      <c r="A323" s="35" t="s">
        <v>149</v>
      </c>
      <c r="B323" s="36"/>
      <c r="C323" s="36" t="s">
        <v>240</v>
      </c>
      <c r="D323" s="36" t="s">
        <v>26</v>
      </c>
      <c r="E323" s="37">
        <v>280</v>
      </c>
      <c r="F323" s="37">
        <v>280</v>
      </c>
      <c r="G323" s="37">
        <v>280</v>
      </c>
    </row>
    <row r="324" spans="1:7" ht="48" customHeight="1">
      <c r="A324" s="27" t="s">
        <v>40</v>
      </c>
      <c r="B324" s="25"/>
      <c r="C324" s="25" t="s">
        <v>241</v>
      </c>
      <c r="D324" s="25" t="s">
        <v>136</v>
      </c>
      <c r="E324" s="26">
        <f>E325+E326</f>
        <v>6348.6</v>
      </c>
      <c r="F324" s="26">
        <f>F325+F326</f>
        <v>5721.7</v>
      </c>
      <c r="G324" s="26">
        <f>G325+G326</f>
        <v>5721.7</v>
      </c>
    </row>
    <row r="325" spans="1:7" ht="72" customHeight="1">
      <c r="A325" s="35" t="s">
        <v>11</v>
      </c>
      <c r="B325" s="36"/>
      <c r="C325" s="36" t="s">
        <v>241</v>
      </c>
      <c r="D325" s="36" t="s">
        <v>12</v>
      </c>
      <c r="E325" s="37">
        <v>6038.6</v>
      </c>
      <c r="F325" s="37">
        <v>5411.7</v>
      </c>
      <c r="G325" s="37">
        <v>5411.7</v>
      </c>
    </row>
    <row r="326" spans="1:7" ht="36" customHeight="1">
      <c r="A326" s="35" t="s">
        <v>149</v>
      </c>
      <c r="B326" s="36"/>
      <c r="C326" s="36" t="s">
        <v>241</v>
      </c>
      <c r="D326" s="36" t="s">
        <v>26</v>
      </c>
      <c r="E326" s="37">
        <v>310</v>
      </c>
      <c r="F326" s="37">
        <v>310</v>
      </c>
      <c r="G326" s="37">
        <v>310</v>
      </c>
    </row>
    <row r="327" spans="1:7" ht="24" customHeight="1">
      <c r="A327" s="33" t="s">
        <v>85</v>
      </c>
      <c r="B327" s="25"/>
      <c r="C327" s="25" t="s">
        <v>400</v>
      </c>
      <c r="D327" s="25" t="s">
        <v>136</v>
      </c>
      <c r="E327" s="26">
        <f>E328</f>
        <v>21595.2</v>
      </c>
      <c r="F327" s="26">
        <f>F328</f>
        <v>20912.6</v>
      </c>
      <c r="G327" s="26">
        <f>G328</f>
        <v>20912.6</v>
      </c>
    </row>
    <row r="328" spans="1:7" ht="24" customHeight="1">
      <c r="A328" s="27" t="s">
        <v>51</v>
      </c>
      <c r="B328" s="25"/>
      <c r="C328" s="25" t="s">
        <v>401</v>
      </c>
      <c r="D328" s="25" t="s">
        <v>136</v>
      </c>
      <c r="E328" s="26">
        <f>E329+E330+E331</f>
        <v>21595.2</v>
      </c>
      <c r="F328" s="26">
        <f>F329+F330+F331</f>
        <v>20912.6</v>
      </c>
      <c r="G328" s="26">
        <f>G329+G330+G331</f>
        <v>20912.6</v>
      </c>
    </row>
    <row r="329" spans="1:7" ht="71.25" customHeight="1">
      <c r="A329" s="35" t="s">
        <v>11</v>
      </c>
      <c r="B329" s="36"/>
      <c r="C329" s="36" t="s">
        <v>401</v>
      </c>
      <c r="D329" s="36" t="s">
        <v>12</v>
      </c>
      <c r="E329" s="37">
        <v>20768.2</v>
      </c>
      <c r="F329" s="37">
        <v>20455.6</v>
      </c>
      <c r="G329" s="37">
        <v>20455.6</v>
      </c>
    </row>
    <row r="330" spans="1:7" ht="36" customHeight="1">
      <c r="A330" s="35" t="s">
        <v>149</v>
      </c>
      <c r="B330" s="36"/>
      <c r="C330" s="36" t="s">
        <v>401</v>
      </c>
      <c r="D330" s="36" t="s">
        <v>26</v>
      </c>
      <c r="E330" s="37">
        <v>807</v>
      </c>
      <c r="F330" s="37">
        <v>437</v>
      </c>
      <c r="G330" s="37">
        <v>437</v>
      </c>
    </row>
    <row r="331" spans="1:7" ht="12.75" customHeight="1">
      <c r="A331" s="35" t="s">
        <v>1</v>
      </c>
      <c r="B331" s="36"/>
      <c r="C331" s="36" t="s">
        <v>401</v>
      </c>
      <c r="D331" s="36" t="s">
        <v>0</v>
      </c>
      <c r="E331" s="37">
        <v>20</v>
      </c>
      <c r="F331" s="37">
        <v>20</v>
      </c>
      <c r="G331" s="37">
        <v>20</v>
      </c>
    </row>
    <row r="332" spans="1:7" ht="27.75" customHeight="1">
      <c r="A332" s="74" t="s">
        <v>464</v>
      </c>
      <c r="B332" s="25"/>
      <c r="C332" s="25" t="s">
        <v>462</v>
      </c>
      <c r="D332" s="25"/>
      <c r="E332" s="26">
        <f aca="true" t="shared" si="44" ref="E332:G333">E333</f>
        <v>1651.2</v>
      </c>
      <c r="F332" s="26">
        <f t="shared" si="44"/>
        <v>0</v>
      </c>
      <c r="G332" s="26">
        <f t="shared" si="44"/>
        <v>0</v>
      </c>
    </row>
    <row r="333" spans="1:7" ht="28.5" customHeight="1">
      <c r="A333" s="66" t="s">
        <v>101</v>
      </c>
      <c r="B333" s="25"/>
      <c r="C333" s="25" t="s">
        <v>463</v>
      </c>
      <c r="D333" s="25"/>
      <c r="E333" s="26">
        <f t="shared" si="44"/>
        <v>1651.2</v>
      </c>
      <c r="F333" s="26">
        <f t="shared" si="44"/>
        <v>0</v>
      </c>
      <c r="G333" s="26">
        <f t="shared" si="44"/>
        <v>0</v>
      </c>
    </row>
    <row r="334" spans="1:7" ht="36" customHeight="1">
      <c r="A334" s="35" t="s">
        <v>5</v>
      </c>
      <c r="B334" s="36"/>
      <c r="C334" s="36" t="s">
        <v>463</v>
      </c>
      <c r="D334" s="36">
        <v>600</v>
      </c>
      <c r="E334" s="37">
        <v>1651.2</v>
      </c>
      <c r="F334" s="37">
        <v>0</v>
      </c>
      <c r="G334" s="37">
        <v>0</v>
      </c>
    </row>
    <row r="335" spans="1:7" ht="36" customHeight="1">
      <c r="A335" s="38" t="s">
        <v>45</v>
      </c>
      <c r="B335" s="25"/>
      <c r="C335" s="19" t="s">
        <v>178</v>
      </c>
      <c r="D335" s="25"/>
      <c r="E335" s="21">
        <f aca="true" t="shared" si="45" ref="E335:G338">E336</f>
        <v>100</v>
      </c>
      <c r="F335" s="21">
        <f t="shared" si="45"/>
        <v>100</v>
      </c>
      <c r="G335" s="21">
        <f t="shared" si="45"/>
        <v>100</v>
      </c>
    </row>
    <row r="336" spans="1:7" ht="39.75" customHeight="1">
      <c r="A336" s="38" t="s">
        <v>457</v>
      </c>
      <c r="B336" s="25"/>
      <c r="C336" s="19" t="s">
        <v>371</v>
      </c>
      <c r="D336" s="25"/>
      <c r="E336" s="21">
        <f t="shared" si="45"/>
        <v>100</v>
      </c>
      <c r="F336" s="21">
        <f t="shared" si="45"/>
        <v>100</v>
      </c>
      <c r="G336" s="21">
        <f t="shared" si="45"/>
        <v>100</v>
      </c>
    </row>
    <row r="337" spans="1:7" ht="75" customHeight="1">
      <c r="A337" s="22" t="s">
        <v>404</v>
      </c>
      <c r="B337" s="25"/>
      <c r="C337" s="25" t="s">
        <v>402</v>
      </c>
      <c r="D337" s="25"/>
      <c r="E337" s="26">
        <f t="shared" si="45"/>
        <v>100</v>
      </c>
      <c r="F337" s="26">
        <f t="shared" si="45"/>
        <v>100</v>
      </c>
      <c r="G337" s="26">
        <f t="shared" si="45"/>
        <v>100</v>
      </c>
    </row>
    <row r="338" spans="1:7" ht="26.25" customHeight="1">
      <c r="A338" s="27" t="s">
        <v>51</v>
      </c>
      <c r="B338" s="25"/>
      <c r="C338" s="25" t="s">
        <v>403</v>
      </c>
      <c r="D338" s="25"/>
      <c r="E338" s="26">
        <f t="shared" si="45"/>
        <v>100</v>
      </c>
      <c r="F338" s="26">
        <f t="shared" si="45"/>
        <v>100</v>
      </c>
      <c r="G338" s="26">
        <f t="shared" si="45"/>
        <v>100</v>
      </c>
    </row>
    <row r="339" spans="1:7" ht="39.75" customHeight="1">
      <c r="A339" s="35" t="s">
        <v>5</v>
      </c>
      <c r="B339" s="36"/>
      <c r="C339" s="36" t="s">
        <v>403</v>
      </c>
      <c r="D339" s="36" t="s">
        <v>14</v>
      </c>
      <c r="E339" s="37">
        <v>100</v>
      </c>
      <c r="F339" s="37">
        <v>100</v>
      </c>
      <c r="G339" s="37">
        <v>100</v>
      </c>
    </row>
    <row r="340" spans="1:7" ht="50.25" customHeight="1">
      <c r="A340" s="38" t="s">
        <v>10</v>
      </c>
      <c r="B340" s="19"/>
      <c r="C340" s="19" t="s">
        <v>194</v>
      </c>
      <c r="D340" s="19" t="s">
        <v>136</v>
      </c>
      <c r="E340" s="21">
        <f>E345+E341</f>
        <v>928.7</v>
      </c>
      <c r="F340" s="21">
        <f>F345+F341</f>
        <v>12.7</v>
      </c>
      <c r="G340" s="21">
        <f>G345+G341</f>
        <v>12.7</v>
      </c>
    </row>
    <row r="341" spans="1:7" ht="36" customHeight="1">
      <c r="A341" s="38" t="s">
        <v>49</v>
      </c>
      <c r="B341" s="19"/>
      <c r="C341" s="19" t="s">
        <v>195</v>
      </c>
      <c r="D341" s="19" t="s">
        <v>136</v>
      </c>
      <c r="E341" s="21">
        <f aca="true" t="shared" si="46" ref="E341:G343">E342</f>
        <v>786</v>
      </c>
      <c r="F341" s="21">
        <f t="shared" si="46"/>
        <v>0</v>
      </c>
      <c r="G341" s="21">
        <f t="shared" si="46"/>
        <v>0</v>
      </c>
    </row>
    <row r="342" spans="1:7" ht="114.75" customHeight="1">
      <c r="A342" s="33" t="s">
        <v>50</v>
      </c>
      <c r="B342" s="25"/>
      <c r="C342" s="25" t="s">
        <v>196</v>
      </c>
      <c r="D342" s="25" t="s">
        <v>136</v>
      </c>
      <c r="E342" s="26">
        <f t="shared" si="46"/>
        <v>786</v>
      </c>
      <c r="F342" s="26">
        <f t="shared" si="46"/>
        <v>0</v>
      </c>
      <c r="G342" s="26">
        <f t="shared" si="46"/>
        <v>0</v>
      </c>
    </row>
    <row r="343" spans="1:7" ht="25.5" customHeight="1">
      <c r="A343" s="27" t="s">
        <v>51</v>
      </c>
      <c r="B343" s="25"/>
      <c r="C343" s="25" t="s">
        <v>197</v>
      </c>
      <c r="D343" s="25" t="s">
        <v>136</v>
      </c>
      <c r="E343" s="26">
        <f>E344</f>
        <v>786</v>
      </c>
      <c r="F343" s="26">
        <f t="shared" si="46"/>
        <v>0</v>
      </c>
      <c r="G343" s="26">
        <f t="shared" si="46"/>
        <v>0</v>
      </c>
    </row>
    <row r="344" spans="1:7" ht="39.75" customHeight="1">
      <c r="A344" s="35" t="s">
        <v>5</v>
      </c>
      <c r="B344" s="36"/>
      <c r="C344" s="36" t="s">
        <v>197</v>
      </c>
      <c r="D344" s="36">
        <v>600</v>
      </c>
      <c r="E344" s="37">
        <v>786</v>
      </c>
      <c r="F344" s="37">
        <v>0</v>
      </c>
      <c r="G344" s="37">
        <v>0</v>
      </c>
    </row>
    <row r="345" spans="1:7" ht="40.5" customHeight="1">
      <c r="A345" s="38" t="s">
        <v>465</v>
      </c>
      <c r="B345" s="19"/>
      <c r="C345" s="19" t="s">
        <v>243</v>
      </c>
      <c r="D345" s="19" t="s">
        <v>136</v>
      </c>
      <c r="E345" s="21">
        <f>E349+E346</f>
        <v>142.7</v>
      </c>
      <c r="F345" s="21">
        <f>F349+F346</f>
        <v>12.7</v>
      </c>
      <c r="G345" s="21">
        <f>G349+G346</f>
        <v>12.7</v>
      </c>
    </row>
    <row r="346" spans="1:7" ht="29.25" customHeight="1">
      <c r="A346" s="33" t="s">
        <v>433</v>
      </c>
      <c r="B346" s="25"/>
      <c r="C346" s="25" t="s">
        <v>434</v>
      </c>
      <c r="D346" s="25" t="s">
        <v>136</v>
      </c>
      <c r="E346" s="26">
        <f aca="true" t="shared" si="47" ref="E346:G347">E347</f>
        <v>130</v>
      </c>
      <c r="F346" s="26">
        <f t="shared" si="47"/>
        <v>0</v>
      </c>
      <c r="G346" s="26">
        <f t="shared" si="47"/>
        <v>0</v>
      </c>
    </row>
    <row r="347" spans="1:7" ht="26.25" customHeight="1">
      <c r="A347" s="27" t="s">
        <v>51</v>
      </c>
      <c r="B347" s="25"/>
      <c r="C347" s="25" t="s">
        <v>435</v>
      </c>
      <c r="D347" s="25" t="s">
        <v>136</v>
      </c>
      <c r="E347" s="26">
        <f t="shared" si="47"/>
        <v>130</v>
      </c>
      <c r="F347" s="26">
        <f t="shared" si="47"/>
        <v>0</v>
      </c>
      <c r="G347" s="26">
        <f t="shared" si="47"/>
        <v>0</v>
      </c>
    </row>
    <row r="348" spans="1:7" ht="40.5" customHeight="1">
      <c r="A348" s="35" t="s">
        <v>5</v>
      </c>
      <c r="B348" s="36"/>
      <c r="C348" s="36" t="s">
        <v>435</v>
      </c>
      <c r="D348" s="36" t="s">
        <v>14</v>
      </c>
      <c r="E348" s="37">
        <v>130</v>
      </c>
      <c r="F348" s="37">
        <v>0</v>
      </c>
      <c r="G348" s="37">
        <v>0</v>
      </c>
    </row>
    <row r="349" spans="1:7" ht="25.5" customHeight="1">
      <c r="A349" s="27" t="s">
        <v>323</v>
      </c>
      <c r="B349" s="39"/>
      <c r="C349" s="25" t="s">
        <v>438</v>
      </c>
      <c r="D349" s="25"/>
      <c r="E349" s="26">
        <f aca="true" t="shared" si="48" ref="E349:G350">E350</f>
        <v>12.7</v>
      </c>
      <c r="F349" s="26">
        <f t="shared" si="48"/>
        <v>12.7</v>
      </c>
      <c r="G349" s="26">
        <f t="shared" si="48"/>
        <v>12.7</v>
      </c>
    </row>
    <row r="350" spans="1:7" ht="25.5" customHeight="1">
      <c r="A350" s="27" t="s">
        <v>51</v>
      </c>
      <c r="B350" s="39"/>
      <c r="C350" s="25" t="s">
        <v>439</v>
      </c>
      <c r="D350" s="25"/>
      <c r="E350" s="26">
        <f t="shared" si="48"/>
        <v>12.7</v>
      </c>
      <c r="F350" s="26">
        <f t="shared" si="48"/>
        <v>12.7</v>
      </c>
      <c r="G350" s="26">
        <f t="shared" si="48"/>
        <v>12.7</v>
      </c>
    </row>
    <row r="351" spans="1:7" ht="36" customHeight="1">
      <c r="A351" s="35" t="s">
        <v>5</v>
      </c>
      <c r="B351" s="39"/>
      <c r="C351" s="36" t="s">
        <v>439</v>
      </c>
      <c r="D351" s="36">
        <v>600</v>
      </c>
      <c r="E351" s="37">
        <v>12.7</v>
      </c>
      <c r="F351" s="37">
        <v>12.7</v>
      </c>
      <c r="G351" s="37">
        <v>12.7</v>
      </c>
    </row>
    <row r="352" spans="1:7" ht="12.75" customHeight="1">
      <c r="A352" s="38" t="s">
        <v>22</v>
      </c>
      <c r="B352" s="19"/>
      <c r="C352" s="19" t="s">
        <v>147</v>
      </c>
      <c r="D352" s="19" t="s">
        <v>136</v>
      </c>
      <c r="E352" s="21">
        <f>E353+E355</f>
        <v>1203</v>
      </c>
      <c r="F352" s="21">
        <f>F353+F355</f>
        <v>1203</v>
      </c>
      <c r="G352" s="21">
        <f>G353+G355</f>
        <v>1203</v>
      </c>
    </row>
    <row r="353" spans="1:7" ht="39" customHeight="1">
      <c r="A353" s="27" t="s">
        <v>3</v>
      </c>
      <c r="B353" s="25"/>
      <c r="C353" s="25" t="s">
        <v>244</v>
      </c>
      <c r="D353" s="25" t="s">
        <v>136</v>
      </c>
      <c r="E353" s="26">
        <f>E354</f>
        <v>733</v>
      </c>
      <c r="F353" s="26">
        <f>F354</f>
        <v>733</v>
      </c>
      <c r="G353" s="26">
        <f>G354</f>
        <v>733</v>
      </c>
    </row>
    <row r="354" spans="1:7" ht="36" customHeight="1">
      <c r="A354" s="35" t="s">
        <v>5</v>
      </c>
      <c r="B354" s="36"/>
      <c r="C354" s="36" t="s">
        <v>244</v>
      </c>
      <c r="D354" s="36" t="s">
        <v>14</v>
      </c>
      <c r="E354" s="37">
        <v>733</v>
      </c>
      <c r="F354" s="37">
        <v>733</v>
      </c>
      <c r="G354" s="37">
        <v>733</v>
      </c>
    </row>
    <row r="355" spans="1:7" ht="98.25" customHeight="1">
      <c r="A355" s="27" t="s">
        <v>86</v>
      </c>
      <c r="B355" s="25"/>
      <c r="C355" s="25" t="s">
        <v>245</v>
      </c>
      <c r="D355" s="25" t="s">
        <v>136</v>
      </c>
      <c r="E355" s="26">
        <f>E356</f>
        <v>470</v>
      </c>
      <c r="F355" s="26">
        <f>F356</f>
        <v>470</v>
      </c>
      <c r="G355" s="26">
        <f>G356</f>
        <v>470</v>
      </c>
    </row>
    <row r="356" spans="1:7" ht="75" customHeight="1">
      <c r="A356" s="35" t="s">
        <v>11</v>
      </c>
      <c r="B356" s="36"/>
      <c r="C356" s="36" t="s">
        <v>245</v>
      </c>
      <c r="D356" s="36">
        <v>100</v>
      </c>
      <c r="E356" s="37">
        <v>470</v>
      </c>
      <c r="F356" s="37">
        <v>470</v>
      </c>
      <c r="G356" s="37">
        <v>470</v>
      </c>
    </row>
    <row r="357" spans="1:7" ht="37.5" customHeight="1">
      <c r="A357" s="18" t="s">
        <v>246</v>
      </c>
      <c r="B357" s="19" t="s">
        <v>120</v>
      </c>
      <c r="C357" s="20" t="s">
        <v>136</v>
      </c>
      <c r="D357" s="20" t="s">
        <v>136</v>
      </c>
      <c r="E357" s="21">
        <f>E358</f>
        <v>12846.699999999999</v>
      </c>
      <c r="F357" s="21">
        <f>F358</f>
        <v>12204.599999999999</v>
      </c>
      <c r="G357" s="21">
        <f>G358</f>
        <v>12499.599999999999</v>
      </c>
    </row>
    <row r="358" spans="1:7" ht="49.5" customHeight="1">
      <c r="A358" s="38" t="s">
        <v>36</v>
      </c>
      <c r="B358" s="19"/>
      <c r="C358" s="19" t="s">
        <v>247</v>
      </c>
      <c r="D358" s="19" t="s">
        <v>136</v>
      </c>
      <c r="E358" s="21">
        <f>E359+E362+E365+E370+E374+E378+E382+E386</f>
        <v>12846.699999999999</v>
      </c>
      <c r="F358" s="21">
        <f>F359+F362+F365+F370+F374+F378+F382+F386</f>
        <v>12204.599999999999</v>
      </c>
      <c r="G358" s="21">
        <f>G359+G362+G365+G370+G374+G378+G382+G386</f>
        <v>12499.599999999999</v>
      </c>
    </row>
    <row r="359" spans="1:7" ht="36.75" customHeight="1">
      <c r="A359" s="33" t="s">
        <v>55</v>
      </c>
      <c r="B359" s="25"/>
      <c r="C359" s="25" t="s">
        <v>248</v>
      </c>
      <c r="D359" s="25" t="s">
        <v>136</v>
      </c>
      <c r="E359" s="26">
        <f aca="true" t="shared" si="49" ref="E359:G360">E360</f>
        <v>6268.7</v>
      </c>
      <c r="F359" s="26">
        <f t="shared" si="49"/>
        <v>6045.2</v>
      </c>
      <c r="G359" s="26">
        <f t="shared" si="49"/>
        <v>6095.2</v>
      </c>
    </row>
    <row r="360" spans="1:7" ht="24" customHeight="1">
      <c r="A360" s="27" t="s">
        <v>51</v>
      </c>
      <c r="B360" s="25"/>
      <c r="C360" s="25" t="s">
        <v>249</v>
      </c>
      <c r="D360" s="25" t="s">
        <v>136</v>
      </c>
      <c r="E360" s="26">
        <f t="shared" si="49"/>
        <v>6268.7</v>
      </c>
      <c r="F360" s="26">
        <f t="shared" si="49"/>
        <v>6045.2</v>
      </c>
      <c r="G360" s="26">
        <f t="shared" si="49"/>
        <v>6095.2</v>
      </c>
    </row>
    <row r="361" spans="1:10" ht="36" customHeight="1">
      <c r="A361" s="35" t="s">
        <v>5</v>
      </c>
      <c r="B361" s="36"/>
      <c r="C361" s="36" t="s">
        <v>249</v>
      </c>
      <c r="D361" s="36" t="s">
        <v>14</v>
      </c>
      <c r="E361" s="37">
        <v>6268.7</v>
      </c>
      <c r="F361" s="37">
        <v>6045.2</v>
      </c>
      <c r="G361" s="37">
        <v>6095.2</v>
      </c>
      <c r="H361" s="3"/>
      <c r="I361" s="3"/>
      <c r="J361" s="3"/>
    </row>
    <row r="362" spans="1:7" ht="36" customHeight="1">
      <c r="A362" s="33" t="s">
        <v>68</v>
      </c>
      <c r="B362" s="25"/>
      <c r="C362" s="25" t="s">
        <v>250</v>
      </c>
      <c r="D362" s="25" t="s">
        <v>136</v>
      </c>
      <c r="E362" s="26">
        <f aca="true" t="shared" si="50" ref="E362:G363">E363</f>
        <v>50</v>
      </c>
      <c r="F362" s="26">
        <f t="shared" si="50"/>
        <v>55</v>
      </c>
      <c r="G362" s="26">
        <f t="shared" si="50"/>
        <v>55</v>
      </c>
    </row>
    <row r="363" spans="1:7" ht="24" customHeight="1">
      <c r="A363" s="27" t="s">
        <v>51</v>
      </c>
      <c r="B363" s="25"/>
      <c r="C363" s="25" t="s">
        <v>251</v>
      </c>
      <c r="D363" s="25" t="s">
        <v>136</v>
      </c>
      <c r="E363" s="26">
        <f t="shared" si="50"/>
        <v>50</v>
      </c>
      <c r="F363" s="26">
        <f t="shared" si="50"/>
        <v>55</v>
      </c>
      <c r="G363" s="26">
        <f t="shared" si="50"/>
        <v>55</v>
      </c>
    </row>
    <row r="364" spans="1:7" ht="36" customHeight="1">
      <c r="A364" s="35" t="s">
        <v>149</v>
      </c>
      <c r="B364" s="36"/>
      <c r="C364" s="36" t="s">
        <v>251</v>
      </c>
      <c r="D364" s="36" t="s">
        <v>26</v>
      </c>
      <c r="E364" s="37">
        <v>50</v>
      </c>
      <c r="F364" s="37">
        <v>55</v>
      </c>
      <c r="G364" s="37">
        <v>55</v>
      </c>
    </row>
    <row r="365" spans="1:7" ht="35.25" customHeight="1">
      <c r="A365" s="33" t="s">
        <v>473</v>
      </c>
      <c r="B365" s="25"/>
      <c r="C365" s="25" t="s">
        <v>253</v>
      </c>
      <c r="D365" s="25" t="s">
        <v>136</v>
      </c>
      <c r="E365" s="26">
        <f>E368+E366</f>
        <v>2339.1</v>
      </c>
      <c r="F365" s="26">
        <f>F368+F366</f>
        <v>2139.1</v>
      </c>
      <c r="G365" s="26">
        <f>G368+G366</f>
        <v>2139.1</v>
      </c>
    </row>
    <row r="366" spans="1:7" ht="26.25" customHeight="1">
      <c r="A366" s="27" t="s">
        <v>51</v>
      </c>
      <c r="B366" s="25"/>
      <c r="C366" s="25" t="s">
        <v>543</v>
      </c>
      <c r="D366" s="25"/>
      <c r="E366" s="26">
        <f>E367</f>
        <v>200</v>
      </c>
      <c r="F366" s="26">
        <f>F367</f>
        <v>0</v>
      </c>
      <c r="G366" s="26">
        <f>G367</f>
        <v>0</v>
      </c>
    </row>
    <row r="367" spans="1:7" ht="35.25" customHeight="1">
      <c r="A367" s="35" t="s">
        <v>5</v>
      </c>
      <c r="B367" s="25"/>
      <c r="C367" s="25" t="s">
        <v>543</v>
      </c>
      <c r="D367" s="25">
        <v>600</v>
      </c>
      <c r="E367" s="26">
        <v>200</v>
      </c>
      <c r="F367" s="26">
        <v>0</v>
      </c>
      <c r="G367" s="26">
        <v>0</v>
      </c>
    </row>
    <row r="368" spans="1:7" ht="24.75" customHeight="1">
      <c r="A368" s="27" t="s">
        <v>193</v>
      </c>
      <c r="B368" s="25"/>
      <c r="C368" s="25" t="s">
        <v>254</v>
      </c>
      <c r="D368" s="25" t="s">
        <v>136</v>
      </c>
      <c r="E368" s="26">
        <f>E369</f>
        <v>2139.1</v>
      </c>
      <c r="F368" s="26">
        <f>F369</f>
        <v>2139.1</v>
      </c>
      <c r="G368" s="26">
        <f>G369</f>
        <v>2139.1</v>
      </c>
    </row>
    <row r="369" spans="1:7" ht="36" customHeight="1">
      <c r="A369" s="35" t="s">
        <v>5</v>
      </c>
      <c r="B369" s="36"/>
      <c r="C369" s="36" t="s">
        <v>254</v>
      </c>
      <c r="D369" s="36">
        <v>600</v>
      </c>
      <c r="E369" s="37">
        <v>2139.1</v>
      </c>
      <c r="F369" s="37">
        <v>2139.1</v>
      </c>
      <c r="G369" s="37">
        <v>2139.1</v>
      </c>
    </row>
    <row r="370" spans="1:7" ht="36" customHeight="1">
      <c r="A370" s="33" t="s">
        <v>61</v>
      </c>
      <c r="B370" s="25"/>
      <c r="C370" s="25" t="s">
        <v>447</v>
      </c>
      <c r="D370" s="25" t="s">
        <v>136</v>
      </c>
      <c r="E370" s="37">
        <f>E371</f>
        <v>3108.9</v>
      </c>
      <c r="F370" s="37">
        <f>F371</f>
        <v>2935.3</v>
      </c>
      <c r="G370" s="37">
        <f>G371</f>
        <v>2980.3</v>
      </c>
    </row>
    <row r="371" spans="1:7" ht="36" customHeight="1">
      <c r="A371" s="27" t="s">
        <v>21</v>
      </c>
      <c r="B371" s="25"/>
      <c r="C371" s="25" t="s">
        <v>448</v>
      </c>
      <c r="D371" s="25" t="s">
        <v>136</v>
      </c>
      <c r="E371" s="37">
        <f>E372+E373</f>
        <v>3108.9</v>
      </c>
      <c r="F371" s="37">
        <f>F372+F373</f>
        <v>2935.3</v>
      </c>
      <c r="G371" s="37">
        <f>G372+G373</f>
        <v>2980.3</v>
      </c>
    </row>
    <row r="372" spans="1:7" ht="74.25" customHeight="1">
      <c r="A372" s="35" t="s">
        <v>11</v>
      </c>
      <c r="B372" s="36"/>
      <c r="C372" s="36" t="s">
        <v>448</v>
      </c>
      <c r="D372" s="36" t="s">
        <v>12</v>
      </c>
      <c r="E372" s="37">
        <v>2867.1</v>
      </c>
      <c r="F372" s="37">
        <v>2710.5</v>
      </c>
      <c r="G372" s="37">
        <v>2755.5</v>
      </c>
    </row>
    <row r="373" spans="1:7" ht="36" customHeight="1">
      <c r="A373" s="35" t="s">
        <v>149</v>
      </c>
      <c r="B373" s="36"/>
      <c r="C373" s="36" t="s">
        <v>448</v>
      </c>
      <c r="D373" s="36" t="s">
        <v>26</v>
      </c>
      <c r="E373" s="37">
        <v>241.8</v>
      </c>
      <c r="F373" s="37">
        <v>224.8</v>
      </c>
      <c r="G373" s="37">
        <v>224.8</v>
      </c>
    </row>
    <row r="374" spans="1:7" ht="53.25" customHeight="1">
      <c r="A374" s="74" t="s">
        <v>437</v>
      </c>
      <c r="B374" s="36"/>
      <c r="C374" s="25" t="s">
        <v>450</v>
      </c>
      <c r="D374" s="36"/>
      <c r="E374" s="37">
        <f>E375</f>
        <v>50</v>
      </c>
      <c r="F374" s="37">
        <f>F375</f>
        <v>50</v>
      </c>
      <c r="G374" s="37">
        <f>G375</f>
        <v>50</v>
      </c>
    </row>
    <row r="375" spans="1:7" ht="27" customHeight="1">
      <c r="A375" s="27" t="s">
        <v>51</v>
      </c>
      <c r="B375" s="36"/>
      <c r="C375" s="25" t="s">
        <v>451</v>
      </c>
      <c r="D375" s="36"/>
      <c r="E375" s="37">
        <f>E376+E377</f>
        <v>50</v>
      </c>
      <c r="F375" s="37">
        <f>F376+F377</f>
        <v>50</v>
      </c>
      <c r="G375" s="37">
        <f>G376+G377</f>
        <v>50</v>
      </c>
    </row>
    <row r="376" spans="1:7" ht="75" customHeight="1">
      <c r="A376" s="35" t="s">
        <v>11</v>
      </c>
      <c r="B376" s="36"/>
      <c r="C376" s="36" t="s">
        <v>451</v>
      </c>
      <c r="D376" s="36">
        <v>100</v>
      </c>
      <c r="E376" s="37">
        <v>50</v>
      </c>
      <c r="F376" s="37">
        <v>0</v>
      </c>
      <c r="G376" s="37">
        <v>0</v>
      </c>
    </row>
    <row r="377" spans="1:7" ht="39.75" customHeight="1">
      <c r="A377" s="35" t="s">
        <v>149</v>
      </c>
      <c r="B377" s="36"/>
      <c r="C377" s="36" t="s">
        <v>451</v>
      </c>
      <c r="D377" s="36">
        <v>200</v>
      </c>
      <c r="E377" s="37">
        <v>0</v>
      </c>
      <c r="F377" s="37">
        <v>50</v>
      </c>
      <c r="G377" s="37">
        <v>50</v>
      </c>
    </row>
    <row r="378" spans="1:7" ht="61.5" customHeight="1">
      <c r="A378" s="33" t="s">
        <v>466</v>
      </c>
      <c r="B378" s="25"/>
      <c r="C378" s="25" t="s">
        <v>452</v>
      </c>
      <c r="D378" s="25" t="s">
        <v>136</v>
      </c>
      <c r="E378" s="26">
        <f>E379</f>
        <v>160</v>
      </c>
      <c r="F378" s="26">
        <f>F379</f>
        <v>110</v>
      </c>
      <c r="G378" s="26">
        <f>G379</f>
        <v>110</v>
      </c>
    </row>
    <row r="379" spans="1:7" ht="24" customHeight="1">
      <c r="A379" s="27" t="s">
        <v>51</v>
      </c>
      <c r="B379" s="25"/>
      <c r="C379" s="25" t="s">
        <v>453</v>
      </c>
      <c r="D379" s="25" t="s">
        <v>136</v>
      </c>
      <c r="E379" s="26">
        <f>E380+E381</f>
        <v>160</v>
      </c>
      <c r="F379" s="26">
        <f>F380+F381</f>
        <v>110</v>
      </c>
      <c r="G379" s="26">
        <f>G380+G381</f>
        <v>110</v>
      </c>
    </row>
    <row r="380" spans="1:7" ht="72" customHeight="1">
      <c r="A380" s="35" t="s">
        <v>11</v>
      </c>
      <c r="B380" s="36"/>
      <c r="C380" s="36" t="s">
        <v>453</v>
      </c>
      <c r="D380" s="36" t="s">
        <v>12</v>
      </c>
      <c r="E380" s="37">
        <v>50</v>
      </c>
      <c r="F380" s="37">
        <v>60</v>
      </c>
      <c r="G380" s="37">
        <v>60</v>
      </c>
    </row>
    <row r="381" spans="1:7" ht="36" customHeight="1">
      <c r="A381" s="35" t="s">
        <v>149</v>
      </c>
      <c r="B381" s="36"/>
      <c r="C381" s="36" t="s">
        <v>453</v>
      </c>
      <c r="D381" s="36" t="s">
        <v>26</v>
      </c>
      <c r="E381" s="37">
        <v>110</v>
      </c>
      <c r="F381" s="37">
        <v>50</v>
      </c>
      <c r="G381" s="37">
        <v>50</v>
      </c>
    </row>
    <row r="382" spans="1:7" ht="96.75" customHeight="1">
      <c r="A382" s="33" t="s">
        <v>257</v>
      </c>
      <c r="B382" s="25"/>
      <c r="C382" s="25" t="s">
        <v>255</v>
      </c>
      <c r="D382" s="25" t="s">
        <v>136</v>
      </c>
      <c r="E382" s="26">
        <f>E383</f>
        <v>750</v>
      </c>
      <c r="F382" s="26">
        <f>F383</f>
        <v>750</v>
      </c>
      <c r="G382" s="26">
        <f>G383</f>
        <v>950</v>
      </c>
    </row>
    <row r="383" spans="1:7" ht="24" customHeight="1">
      <c r="A383" s="27" t="s">
        <v>51</v>
      </c>
      <c r="B383" s="25"/>
      <c r="C383" s="25" t="s">
        <v>256</v>
      </c>
      <c r="D383" s="25" t="s">
        <v>136</v>
      </c>
      <c r="E383" s="26">
        <f>E384+E385</f>
        <v>750</v>
      </c>
      <c r="F383" s="26">
        <f>F384+F385</f>
        <v>750</v>
      </c>
      <c r="G383" s="26">
        <f>G384+G385</f>
        <v>950</v>
      </c>
    </row>
    <row r="384" spans="1:7" ht="72" customHeight="1">
      <c r="A384" s="35" t="s">
        <v>11</v>
      </c>
      <c r="B384" s="36"/>
      <c r="C384" s="36" t="s">
        <v>256</v>
      </c>
      <c r="D384" s="36" t="s">
        <v>12</v>
      </c>
      <c r="E384" s="37">
        <v>500</v>
      </c>
      <c r="F384" s="37">
        <v>590</v>
      </c>
      <c r="G384" s="37">
        <v>790</v>
      </c>
    </row>
    <row r="385" spans="1:7" ht="36" customHeight="1">
      <c r="A385" s="35" t="s">
        <v>149</v>
      </c>
      <c r="B385" s="36"/>
      <c r="C385" s="36" t="s">
        <v>256</v>
      </c>
      <c r="D385" s="36" t="s">
        <v>26</v>
      </c>
      <c r="E385" s="37">
        <v>250</v>
      </c>
      <c r="F385" s="37">
        <v>160</v>
      </c>
      <c r="G385" s="37">
        <v>160</v>
      </c>
    </row>
    <row r="386" spans="1:7" ht="16.5" customHeight="1">
      <c r="A386" s="33" t="s">
        <v>56</v>
      </c>
      <c r="B386" s="25"/>
      <c r="C386" s="25" t="s">
        <v>258</v>
      </c>
      <c r="D386" s="25" t="s">
        <v>136</v>
      </c>
      <c r="E386" s="26">
        <f aca="true" t="shared" si="51" ref="E386:G387">E387</f>
        <v>120</v>
      </c>
      <c r="F386" s="26">
        <f t="shared" si="51"/>
        <v>120</v>
      </c>
      <c r="G386" s="26">
        <f t="shared" si="51"/>
        <v>120</v>
      </c>
    </row>
    <row r="387" spans="1:7" ht="36.75" customHeight="1">
      <c r="A387" s="27" t="s">
        <v>405</v>
      </c>
      <c r="B387" s="25"/>
      <c r="C387" s="25" t="s">
        <v>449</v>
      </c>
      <c r="D387" s="25" t="s">
        <v>136</v>
      </c>
      <c r="E387" s="26">
        <f t="shared" si="51"/>
        <v>120</v>
      </c>
      <c r="F387" s="26">
        <f t="shared" si="51"/>
        <v>120</v>
      </c>
      <c r="G387" s="26">
        <f t="shared" si="51"/>
        <v>120</v>
      </c>
    </row>
    <row r="388" spans="1:7" ht="24" customHeight="1">
      <c r="A388" s="35" t="s">
        <v>44</v>
      </c>
      <c r="B388" s="36"/>
      <c r="C388" s="36" t="s">
        <v>449</v>
      </c>
      <c r="D388" s="36" t="s">
        <v>6</v>
      </c>
      <c r="E388" s="37">
        <v>120</v>
      </c>
      <c r="F388" s="37">
        <v>120</v>
      </c>
      <c r="G388" s="37">
        <v>120</v>
      </c>
    </row>
    <row r="389" spans="1:7" ht="37.5" customHeight="1">
      <c r="A389" s="18" t="s">
        <v>259</v>
      </c>
      <c r="B389" s="19" t="s">
        <v>121</v>
      </c>
      <c r="C389" s="20" t="s">
        <v>136</v>
      </c>
      <c r="D389" s="20" t="s">
        <v>136</v>
      </c>
      <c r="E389" s="21">
        <f>E390+E483++E496+E508+E501</f>
        <v>1080849.5999999996</v>
      </c>
      <c r="F389" s="21">
        <f>F390+F483++F496+F508+F501</f>
        <v>986643</v>
      </c>
      <c r="G389" s="21">
        <f>G390+G483++G496+G508+G501</f>
        <v>990240.3999999999</v>
      </c>
    </row>
    <row r="390" spans="1:7" ht="40.5" customHeight="1">
      <c r="A390" s="38" t="s">
        <v>33</v>
      </c>
      <c r="B390" s="19"/>
      <c r="C390" s="19" t="s">
        <v>174</v>
      </c>
      <c r="D390" s="19" t="s">
        <v>136</v>
      </c>
      <c r="E390" s="21">
        <f>E391+E399+E402+E405+E408+E412+E415+E418+E421+E425+E428+E431+E435+E438+E442+E445+E448+E451+E454+E457+E460+E469+E478</f>
        <v>1031299.2999999997</v>
      </c>
      <c r="F390" s="21">
        <f>F391+F399+F402+F405+F408+F412+F415+F418+F421+F425+F428+F431+F435+F438+F442+F445+F448+F451+F454+F457+F460+F469+F478</f>
        <v>939486.9</v>
      </c>
      <c r="G390" s="21">
        <f>G391+G399+G402+G405+G408+G412+G415+G418+G421+G425+G428+G431+G435+G438+G442+G445+G448+G451+G454+G457+G460+G469+G478</f>
        <v>943084.2999999999</v>
      </c>
    </row>
    <row r="391" spans="1:7" ht="51" customHeight="1">
      <c r="A391" s="33" t="s">
        <v>260</v>
      </c>
      <c r="B391" s="25"/>
      <c r="C391" s="25" t="s">
        <v>261</v>
      </c>
      <c r="D391" s="25" t="s">
        <v>136</v>
      </c>
      <c r="E391" s="26">
        <f>E392+E394+E396</f>
        <v>850772.1</v>
      </c>
      <c r="F391" s="26">
        <f>F392+F394+F396</f>
        <v>810936.5</v>
      </c>
      <c r="G391" s="26">
        <f>G392+G394+G396</f>
        <v>811684.9</v>
      </c>
    </row>
    <row r="392" spans="1:7" ht="36" customHeight="1">
      <c r="A392" s="27" t="s">
        <v>34</v>
      </c>
      <c r="B392" s="25"/>
      <c r="C392" s="25" t="s">
        <v>262</v>
      </c>
      <c r="D392" s="25" t="s">
        <v>136</v>
      </c>
      <c r="E392" s="26">
        <f>E393</f>
        <v>63219.9</v>
      </c>
      <c r="F392" s="26">
        <f>F393</f>
        <v>68300</v>
      </c>
      <c r="G392" s="26">
        <f>G393</f>
        <v>69048.4</v>
      </c>
    </row>
    <row r="393" spans="1:7" ht="36" customHeight="1">
      <c r="A393" s="35" t="s">
        <v>5</v>
      </c>
      <c r="B393" s="36"/>
      <c r="C393" s="36" t="s">
        <v>262</v>
      </c>
      <c r="D393" s="36" t="s">
        <v>14</v>
      </c>
      <c r="E393" s="37">
        <v>63219.9</v>
      </c>
      <c r="F393" s="37">
        <v>68300</v>
      </c>
      <c r="G393" s="37">
        <v>69048.4</v>
      </c>
    </row>
    <row r="394" spans="1:7" ht="48" customHeight="1">
      <c r="A394" s="27" t="s">
        <v>57</v>
      </c>
      <c r="B394" s="25"/>
      <c r="C394" s="25" t="s">
        <v>263</v>
      </c>
      <c r="D394" s="25" t="s">
        <v>136</v>
      </c>
      <c r="E394" s="26">
        <f>E395</f>
        <v>711563.5</v>
      </c>
      <c r="F394" s="26">
        <f>F395</f>
        <v>673296.8</v>
      </c>
      <c r="G394" s="26">
        <f>G395</f>
        <v>673296.8</v>
      </c>
    </row>
    <row r="395" spans="1:7" ht="36" customHeight="1">
      <c r="A395" s="35" t="s">
        <v>5</v>
      </c>
      <c r="B395" s="36"/>
      <c r="C395" s="36" t="s">
        <v>263</v>
      </c>
      <c r="D395" s="36" t="s">
        <v>14</v>
      </c>
      <c r="E395" s="37">
        <v>711563.5</v>
      </c>
      <c r="F395" s="37">
        <v>673296.8</v>
      </c>
      <c r="G395" s="37">
        <v>673296.8</v>
      </c>
    </row>
    <row r="396" spans="1:7" ht="27.75" customHeight="1">
      <c r="A396" s="27" t="s">
        <v>193</v>
      </c>
      <c r="B396" s="25"/>
      <c r="C396" s="25" t="s">
        <v>264</v>
      </c>
      <c r="D396" s="25" t="s">
        <v>136</v>
      </c>
      <c r="E396" s="26">
        <f>E398+E397</f>
        <v>75988.7</v>
      </c>
      <c r="F396" s="26">
        <f>F398+F397</f>
        <v>69339.7</v>
      </c>
      <c r="G396" s="26">
        <f>G398+G397</f>
        <v>69339.7</v>
      </c>
    </row>
    <row r="397" spans="1:7" ht="38.25" customHeight="1">
      <c r="A397" s="35" t="s">
        <v>149</v>
      </c>
      <c r="B397" s="36"/>
      <c r="C397" s="36" t="s">
        <v>264</v>
      </c>
      <c r="D397" s="36">
        <v>200</v>
      </c>
      <c r="E397" s="37">
        <v>19221.5</v>
      </c>
      <c r="F397" s="37">
        <v>8000</v>
      </c>
      <c r="G397" s="37">
        <v>8000</v>
      </c>
    </row>
    <row r="398" spans="1:7" ht="36.75" customHeight="1">
      <c r="A398" s="35" t="s">
        <v>5</v>
      </c>
      <c r="B398" s="36"/>
      <c r="C398" s="36" t="s">
        <v>264</v>
      </c>
      <c r="D398" s="36" t="s">
        <v>14</v>
      </c>
      <c r="E398" s="37">
        <v>56767.2</v>
      </c>
      <c r="F398" s="37">
        <v>61339.7</v>
      </c>
      <c r="G398" s="37">
        <v>61339.7</v>
      </c>
    </row>
    <row r="399" spans="1:7" ht="99" customHeight="1">
      <c r="A399" s="33" t="s">
        <v>58</v>
      </c>
      <c r="B399" s="25"/>
      <c r="C399" s="25" t="s">
        <v>265</v>
      </c>
      <c r="D399" s="25" t="s">
        <v>136</v>
      </c>
      <c r="E399" s="26">
        <f aca="true" t="shared" si="52" ref="E399:G400">E400</f>
        <v>12416.2</v>
      </c>
      <c r="F399" s="26">
        <f t="shared" si="52"/>
        <v>12416.2</v>
      </c>
      <c r="G399" s="26">
        <f t="shared" si="52"/>
        <v>12416.2</v>
      </c>
    </row>
    <row r="400" spans="1:7" ht="83.25" customHeight="1">
      <c r="A400" s="27" t="s">
        <v>4</v>
      </c>
      <c r="B400" s="25"/>
      <c r="C400" s="25" t="s">
        <v>266</v>
      </c>
      <c r="D400" s="25" t="s">
        <v>136</v>
      </c>
      <c r="E400" s="26">
        <f t="shared" si="52"/>
        <v>12416.2</v>
      </c>
      <c r="F400" s="26">
        <f t="shared" si="52"/>
        <v>12416.2</v>
      </c>
      <c r="G400" s="26">
        <f t="shared" si="52"/>
        <v>12416.2</v>
      </c>
    </row>
    <row r="401" spans="1:7" ht="36" customHeight="1">
      <c r="A401" s="35" t="s">
        <v>5</v>
      </c>
      <c r="B401" s="36"/>
      <c r="C401" s="36" t="s">
        <v>266</v>
      </c>
      <c r="D401" s="36" t="s">
        <v>14</v>
      </c>
      <c r="E401" s="37">
        <v>12416.2</v>
      </c>
      <c r="F401" s="37">
        <v>12416.2</v>
      </c>
      <c r="G401" s="37">
        <v>12416.2</v>
      </c>
    </row>
    <row r="402" spans="1:7" ht="29.25" customHeight="1">
      <c r="A402" s="33" t="s">
        <v>406</v>
      </c>
      <c r="B402" s="25"/>
      <c r="C402" s="25" t="s">
        <v>175</v>
      </c>
      <c r="D402" s="25" t="s">
        <v>136</v>
      </c>
      <c r="E402" s="26">
        <f aca="true" t="shared" si="53" ref="E402:G403">E403</f>
        <v>2348.9</v>
      </c>
      <c r="F402" s="26">
        <f t="shared" si="53"/>
        <v>2532.9</v>
      </c>
      <c r="G402" s="26">
        <f t="shared" si="53"/>
        <v>2532.9</v>
      </c>
    </row>
    <row r="403" spans="1:7" ht="24" customHeight="1">
      <c r="A403" s="27" t="s">
        <v>51</v>
      </c>
      <c r="B403" s="25"/>
      <c r="C403" s="25" t="s">
        <v>326</v>
      </c>
      <c r="D403" s="25" t="s">
        <v>136</v>
      </c>
      <c r="E403" s="26">
        <f t="shared" si="53"/>
        <v>2348.9</v>
      </c>
      <c r="F403" s="26">
        <f t="shared" si="53"/>
        <v>2532.9</v>
      </c>
      <c r="G403" s="26">
        <f t="shared" si="53"/>
        <v>2532.9</v>
      </c>
    </row>
    <row r="404" spans="1:7" ht="36" customHeight="1">
      <c r="A404" s="35" t="s">
        <v>5</v>
      </c>
      <c r="B404" s="36"/>
      <c r="C404" s="36" t="s">
        <v>326</v>
      </c>
      <c r="D404" s="36" t="s">
        <v>14</v>
      </c>
      <c r="E404" s="37">
        <v>2348.9</v>
      </c>
      <c r="F404" s="37">
        <v>2532.9</v>
      </c>
      <c r="G404" s="37">
        <v>2532.9</v>
      </c>
    </row>
    <row r="405" spans="1:7" ht="36" customHeight="1">
      <c r="A405" s="33" t="s">
        <v>106</v>
      </c>
      <c r="B405" s="25"/>
      <c r="C405" s="25" t="s">
        <v>407</v>
      </c>
      <c r="D405" s="25" t="s">
        <v>136</v>
      </c>
      <c r="E405" s="26">
        <f aca="true" t="shared" si="54" ref="E405:G406">E406</f>
        <v>580</v>
      </c>
      <c r="F405" s="26">
        <f t="shared" si="54"/>
        <v>330</v>
      </c>
      <c r="G405" s="26">
        <f t="shared" si="54"/>
        <v>330</v>
      </c>
    </row>
    <row r="406" spans="1:7" ht="24" customHeight="1">
      <c r="A406" s="27" t="s">
        <v>51</v>
      </c>
      <c r="B406" s="25"/>
      <c r="C406" s="25" t="s">
        <v>408</v>
      </c>
      <c r="D406" s="25" t="s">
        <v>136</v>
      </c>
      <c r="E406" s="26">
        <f t="shared" si="54"/>
        <v>580</v>
      </c>
      <c r="F406" s="26">
        <f t="shared" si="54"/>
        <v>330</v>
      </c>
      <c r="G406" s="26">
        <f t="shared" si="54"/>
        <v>330</v>
      </c>
    </row>
    <row r="407" spans="1:7" ht="36" customHeight="1">
      <c r="A407" s="35" t="s">
        <v>5</v>
      </c>
      <c r="B407" s="36"/>
      <c r="C407" s="36" t="s">
        <v>408</v>
      </c>
      <c r="D407" s="36" t="s">
        <v>14</v>
      </c>
      <c r="E407" s="37">
        <v>580</v>
      </c>
      <c r="F407" s="37">
        <v>330</v>
      </c>
      <c r="G407" s="37">
        <v>330</v>
      </c>
    </row>
    <row r="408" spans="1:7" ht="28.5" customHeight="1">
      <c r="A408" s="33" t="s">
        <v>59</v>
      </c>
      <c r="B408" s="25"/>
      <c r="C408" s="25" t="s">
        <v>267</v>
      </c>
      <c r="D408" s="25" t="s">
        <v>136</v>
      </c>
      <c r="E408" s="26">
        <f>E409</f>
        <v>10011.6</v>
      </c>
      <c r="F408" s="26">
        <f>F409</f>
        <v>3817.3</v>
      </c>
      <c r="G408" s="26">
        <f>G409</f>
        <v>4783</v>
      </c>
    </row>
    <row r="409" spans="1:7" ht="24" customHeight="1">
      <c r="A409" s="27" t="s">
        <v>51</v>
      </c>
      <c r="B409" s="25"/>
      <c r="C409" s="25" t="s">
        <v>268</v>
      </c>
      <c r="D409" s="25" t="s">
        <v>136</v>
      </c>
      <c r="E409" s="26">
        <f>E411+E410</f>
        <v>10011.6</v>
      </c>
      <c r="F409" s="26">
        <f>F411+F410</f>
        <v>3817.3</v>
      </c>
      <c r="G409" s="26">
        <f>G411+G410</f>
        <v>4783</v>
      </c>
    </row>
    <row r="410" spans="1:7" ht="38.25" customHeight="1">
      <c r="A410" s="35" t="s">
        <v>149</v>
      </c>
      <c r="B410" s="36"/>
      <c r="C410" s="36" t="s">
        <v>268</v>
      </c>
      <c r="D410" s="36">
        <v>200</v>
      </c>
      <c r="E410" s="37">
        <v>996.1</v>
      </c>
      <c r="F410" s="37">
        <v>0</v>
      </c>
      <c r="G410" s="37">
        <v>0</v>
      </c>
    </row>
    <row r="411" spans="1:7" ht="36" customHeight="1">
      <c r="A411" s="35" t="s">
        <v>5</v>
      </c>
      <c r="B411" s="36"/>
      <c r="C411" s="36" t="s">
        <v>268</v>
      </c>
      <c r="D411" s="36" t="s">
        <v>14</v>
      </c>
      <c r="E411" s="37">
        <v>9015.5</v>
      </c>
      <c r="F411" s="37">
        <v>3817.3</v>
      </c>
      <c r="G411" s="37">
        <v>4783</v>
      </c>
    </row>
    <row r="412" spans="1:7" ht="29.25" customHeight="1">
      <c r="A412" s="62" t="s">
        <v>454</v>
      </c>
      <c r="B412" s="28"/>
      <c r="C412" s="28" t="s">
        <v>269</v>
      </c>
      <c r="D412" s="28" t="s">
        <v>136</v>
      </c>
      <c r="E412" s="32">
        <f aca="true" t="shared" si="55" ref="E412:G413">E413</f>
        <v>8285.2</v>
      </c>
      <c r="F412" s="32">
        <f t="shared" si="55"/>
        <v>7446.3</v>
      </c>
      <c r="G412" s="32">
        <f t="shared" si="55"/>
        <v>7446.3</v>
      </c>
    </row>
    <row r="413" spans="1:7" ht="51" customHeight="1">
      <c r="A413" s="29" t="s">
        <v>271</v>
      </c>
      <c r="B413" s="30"/>
      <c r="C413" s="30" t="s">
        <v>409</v>
      </c>
      <c r="D413" s="30" t="s">
        <v>136</v>
      </c>
      <c r="E413" s="31">
        <f t="shared" si="55"/>
        <v>8285.2</v>
      </c>
      <c r="F413" s="31">
        <f t="shared" si="55"/>
        <v>7446.3</v>
      </c>
      <c r="G413" s="31">
        <f t="shared" si="55"/>
        <v>7446.3</v>
      </c>
    </row>
    <row r="414" spans="1:7" ht="36" customHeight="1">
      <c r="A414" s="47" t="s">
        <v>5</v>
      </c>
      <c r="B414" s="42"/>
      <c r="C414" s="42" t="s">
        <v>409</v>
      </c>
      <c r="D414" s="42" t="s">
        <v>14</v>
      </c>
      <c r="E414" s="43">
        <v>8285.2</v>
      </c>
      <c r="F414" s="43">
        <v>7446.3</v>
      </c>
      <c r="G414" s="43">
        <v>7446.3</v>
      </c>
    </row>
    <row r="415" spans="1:7" ht="48.75" customHeight="1">
      <c r="A415" s="24" t="s">
        <v>410</v>
      </c>
      <c r="B415" s="25"/>
      <c r="C415" s="25" t="s">
        <v>270</v>
      </c>
      <c r="D415" s="25" t="s">
        <v>136</v>
      </c>
      <c r="E415" s="26">
        <f>E416</f>
        <v>34908.2</v>
      </c>
      <c r="F415" s="26">
        <f aca="true" t="shared" si="56" ref="E415:G416">F416</f>
        <v>34908.2</v>
      </c>
      <c r="G415" s="26">
        <f t="shared" si="56"/>
        <v>35686.7</v>
      </c>
    </row>
    <row r="416" spans="1:7" ht="49.5" customHeight="1">
      <c r="A416" s="24" t="s">
        <v>410</v>
      </c>
      <c r="B416" s="36"/>
      <c r="C416" s="25" t="s">
        <v>467</v>
      </c>
      <c r="D416" s="25"/>
      <c r="E416" s="26">
        <f t="shared" si="56"/>
        <v>34908.2</v>
      </c>
      <c r="F416" s="26">
        <f t="shared" si="56"/>
        <v>34908.2</v>
      </c>
      <c r="G416" s="26">
        <f t="shared" si="56"/>
        <v>35686.7</v>
      </c>
    </row>
    <row r="417" spans="1:7" ht="36" customHeight="1">
      <c r="A417" s="35" t="s">
        <v>5</v>
      </c>
      <c r="B417" s="36"/>
      <c r="C417" s="36" t="s">
        <v>467</v>
      </c>
      <c r="D417" s="36">
        <v>600</v>
      </c>
      <c r="E417" s="37">
        <v>34908.2</v>
      </c>
      <c r="F417" s="37">
        <v>34908.2</v>
      </c>
      <c r="G417" s="37">
        <v>35686.7</v>
      </c>
    </row>
    <row r="418" spans="1:7" ht="37.5" customHeight="1">
      <c r="A418" s="63" t="s">
        <v>64</v>
      </c>
      <c r="B418" s="40"/>
      <c r="C418" s="40" t="s">
        <v>272</v>
      </c>
      <c r="D418" s="40" t="s">
        <v>136</v>
      </c>
      <c r="E418" s="41">
        <f aca="true" t="shared" si="57" ref="E418:G419">E419</f>
        <v>80</v>
      </c>
      <c r="F418" s="41">
        <f t="shared" si="57"/>
        <v>80</v>
      </c>
      <c r="G418" s="41">
        <f t="shared" si="57"/>
        <v>80</v>
      </c>
    </row>
    <row r="419" spans="1:7" ht="24" customHeight="1">
      <c r="A419" s="27" t="s">
        <v>51</v>
      </c>
      <c r="B419" s="25"/>
      <c r="C419" s="25" t="s">
        <v>273</v>
      </c>
      <c r="D419" s="25" t="s">
        <v>136</v>
      </c>
      <c r="E419" s="26">
        <f t="shared" si="57"/>
        <v>80</v>
      </c>
      <c r="F419" s="26">
        <f t="shared" si="57"/>
        <v>80</v>
      </c>
      <c r="G419" s="26">
        <f t="shared" si="57"/>
        <v>80</v>
      </c>
    </row>
    <row r="420" spans="1:7" ht="36" customHeight="1">
      <c r="A420" s="35" t="s">
        <v>5</v>
      </c>
      <c r="B420" s="36"/>
      <c r="C420" s="36" t="s">
        <v>273</v>
      </c>
      <c r="D420" s="36">
        <v>600</v>
      </c>
      <c r="E420" s="37">
        <v>80</v>
      </c>
      <c r="F420" s="37">
        <v>80</v>
      </c>
      <c r="G420" s="37">
        <v>80</v>
      </c>
    </row>
    <row r="421" spans="1:7" ht="25.5" customHeight="1">
      <c r="A421" s="33" t="s">
        <v>65</v>
      </c>
      <c r="B421" s="25"/>
      <c r="C421" s="25" t="s">
        <v>274</v>
      </c>
      <c r="D421" s="25" t="s">
        <v>136</v>
      </c>
      <c r="E421" s="26">
        <f>E422</f>
        <v>484</v>
      </c>
      <c r="F421" s="26">
        <f>F422</f>
        <v>834</v>
      </c>
      <c r="G421" s="26">
        <f>G422</f>
        <v>834</v>
      </c>
    </row>
    <row r="422" spans="1:7" ht="24" customHeight="1">
      <c r="A422" s="27" t="s">
        <v>51</v>
      </c>
      <c r="B422" s="25"/>
      <c r="C422" s="25" t="s">
        <v>275</v>
      </c>
      <c r="D422" s="25" t="s">
        <v>136</v>
      </c>
      <c r="E422" s="26">
        <f>E423+E424</f>
        <v>484</v>
      </c>
      <c r="F422" s="26">
        <f>F423+F424</f>
        <v>834</v>
      </c>
      <c r="G422" s="26">
        <f>G423+G424</f>
        <v>834</v>
      </c>
    </row>
    <row r="423" spans="1:7" ht="36" customHeight="1">
      <c r="A423" s="35" t="s">
        <v>149</v>
      </c>
      <c r="B423" s="36"/>
      <c r="C423" s="36" t="s">
        <v>275</v>
      </c>
      <c r="D423" s="36" t="s">
        <v>26</v>
      </c>
      <c r="E423" s="37">
        <v>24</v>
      </c>
      <c r="F423" s="37">
        <v>24</v>
      </c>
      <c r="G423" s="37">
        <v>24</v>
      </c>
    </row>
    <row r="424" spans="1:7" ht="36" customHeight="1">
      <c r="A424" s="35" t="s">
        <v>5</v>
      </c>
      <c r="B424" s="36"/>
      <c r="C424" s="36" t="s">
        <v>275</v>
      </c>
      <c r="D424" s="36" t="s">
        <v>14</v>
      </c>
      <c r="E424" s="37">
        <v>460</v>
      </c>
      <c r="F424" s="37">
        <v>810</v>
      </c>
      <c r="G424" s="37">
        <v>810</v>
      </c>
    </row>
    <row r="425" spans="1:7" ht="42" customHeight="1">
      <c r="A425" s="33" t="s">
        <v>276</v>
      </c>
      <c r="B425" s="25"/>
      <c r="C425" s="25" t="s">
        <v>277</v>
      </c>
      <c r="D425" s="25" t="s">
        <v>136</v>
      </c>
      <c r="E425" s="26">
        <f aca="true" t="shared" si="58" ref="E425:G426">E426</f>
        <v>20</v>
      </c>
      <c r="F425" s="26">
        <f t="shared" si="58"/>
        <v>20</v>
      </c>
      <c r="G425" s="26">
        <f t="shared" si="58"/>
        <v>20</v>
      </c>
    </row>
    <row r="426" spans="1:7" ht="24" customHeight="1">
      <c r="A426" s="27" t="s">
        <v>51</v>
      </c>
      <c r="B426" s="25"/>
      <c r="C426" s="25" t="s">
        <v>278</v>
      </c>
      <c r="D426" s="25" t="s">
        <v>136</v>
      </c>
      <c r="E426" s="26">
        <f t="shared" si="58"/>
        <v>20</v>
      </c>
      <c r="F426" s="26">
        <f t="shared" si="58"/>
        <v>20</v>
      </c>
      <c r="G426" s="26">
        <f t="shared" si="58"/>
        <v>20</v>
      </c>
    </row>
    <row r="427" spans="1:7" ht="39" customHeight="1">
      <c r="A427" s="35" t="s">
        <v>5</v>
      </c>
      <c r="B427" s="36"/>
      <c r="C427" s="36" t="s">
        <v>278</v>
      </c>
      <c r="D427" s="36">
        <v>600</v>
      </c>
      <c r="E427" s="37">
        <v>20</v>
      </c>
      <c r="F427" s="37">
        <v>20</v>
      </c>
      <c r="G427" s="37">
        <v>20</v>
      </c>
    </row>
    <row r="428" spans="1:7" ht="24" customHeight="1">
      <c r="A428" s="33" t="s">
        <v>66</v>
      </c>
      <c r="B428" s="25"/>
      <c r="C428" s="25" t="s">
        <v>279</v>
      </c>
      <c r="D428" s="25" t="s">
        <v>136</v>
      </c>
      <c r="E428" s="26">
        <f aca="true" t="shared" si="59" ref="E428:G429">E429</f>
        <v>80.7</v>
      </c>
      <c r="F428" s="26">
        <f t="shared" si="59"/>
        <v>60</v>
      </c>
      <c r="G428" s="26">
        <f t="shared" si="59"/>
        <v>60</v>
      </c>
    </row>
    <row r="429" spans="1:7" ht="24" customHeight="1">
      <c r="A429" s="27" t="s">
        <v>51</v>
      </c>
      <c r="B429" s="25"/>
      <c r="C429" s="25" t="s">
        <v>280</v>
      </c>
      <c r="D429" s="25" t="s">
        <v>136</v>
      </c>
      <c r="E429" s="26">
        <f t="shared" si="59"/>
        <v>80.7</v>
      </c>
      <c r="F429" s="26">
        <f t="shared" si="59"/>
        <v>60</v>
      </c>
      <c r="G429" s="26">
        <f t="shared" si="59"/>
        <v>60</v>
      </c>
    </row>
    <row r="430" spans="1:7" ht="36" customHeight="1">
      <c r="A430" s="35" t="s">
        <v>149</v>
      </c>
      <c r="B430" s="36"/>
      <c r="C430" s="36" t="s">
        <v>280</v>
      </c>
      <c r="D430" s="36" t="s">
        <v>26</v>
      </c>
      <c r="E430" s="37">
        <v>80.7</v>
      </c>
      <c r="F430" s="37">
        <v>60</v>
      </c>
      <c r="G430" s="37">
        <v>60</v>
      </c>
    </row>
    <row r="431" spans="1:7" ht="49.5" customHeight="1">
      <c r="A431" s="33" t="s">
        <v>84</v>
      </c>
      <c r="B431" s="25"/>
      <c r="C431" s="25" t="s">
        <v>281</v>
      </c>
      <c r="D431" s="25" t="s">
        <v>136</v>
      </c>
      <c r="E431" s="26">
        <f>E432</f>
        <v>88.5</v>
      </c>
      <c r="F431" s="26">
        <f>F432</f>
        <v>20</v>
      </c>
      <c r="G431" s="26">
        <f>G432</f>
        <v>20</v>
      </c>
    </row>
    <row r="432" spans="1:7" ht="24" customHeight="1">
      <c r="A432" s="27" t="s">
        <v>51</v>
      </c>
      <c r="B432" s="25"/>
      <c r="C432" s="25" t="s">
        <v>282</v>
      </c>
      <c r="D432" s="25" t="s">
        <v>136</v>
      </c>
      <c r="E432" s="26">
        <f>E434+E433</f>
        <v>88.5</v>
      </c>
      <c r="F432" s="26">
        <f>F434+F433</f>
        <v>20</v>
      </c>
      <c r="G432" s="26">
        <f>G434+G433</f>
        <v>20</v>
      </c>
    </row>
    <row r="433" spans="1:7" ht="39" customHeight="1">
      <c r="A433" s="35" t="s">
        <v>149</v>
      </c>
      <c r="B433" s="25"/>
      <c r="C433" s="36" t="s">
        <v>282</v>
      </c>
      <c r="D433" s="25">
        <v>200</v>
      </c>
      <c r="E433" s="26">
        <v>88.5</v>
      </c>
      <c r="F433" s="26">
        <v>0</v>
      </c>
      <c r="G433" s="26">
        <v>0</v>
      </c>
    </row>
    <row r="434" spans="1:7" ht="36" customHeight="1">
      <c r="A434" s="35" t="s">
        <v>5</v>
      </c>
      <c r="B434" s="36"/>
      <c r="C434" s="36" t="s">
        <v>282</v>
      </c>
      <c r="D434" s="36">
        <v>600</v>
      </c>
      <c r="E434" s="37">
        <v>0</v>
      </c>
      <c r="F434" s="37">
        <v>20</v>
      </c>
      <c r="G434" s="37">
        <v>20</v>
      </c>
    </row>
    <row r="435" spans="1:7" ht="63.75" customHeight="1">
      <c r="A435" s="22" t="s">
        <v>411</v>
      </c>
      <c r="B435" s="23"/>
      <c r="C435" s="23" t="s">
        <v>412</v>
      </c>
      <c r="D435" s="23" t="s">
        <v>136</v>
      </c>
      <c r="E435" s="26">
        <f aca="true" t="shared" si="60" ref="E435:G436">E436</f>
        <v>14448.7</v>
      </c>
      <c r="F435" s="26">
        <f t="shared" si="60"/>
        <v>13756.4</v>
      </c>
      <c r="G435" s="26">
        <f t="shared" si="60"/>
        <v>14136.2</v>
      </c>
    </row>
    <row r="436" spans="1:7" ht="53.25" customHeight="1">
      <c r="A436" s="24" t="s">
        <v>529</v>
      </c>
      <c r="B436" s="25"/>
      <c r="C436" s="25" t="s">
        <v>413</v>
      </c>
      <c r="D436" s="25" t="s">
        <v>136</v>
      </c>
      <c r="E436" s="26">
        <f t="shared" si="60"/>
        <v>14448.7</v>
      </c>
      <c r="F436" s="26">
        <f t="shared" si="60"/>
        <v>13756.4</v>
      </c>
      <c r="G436" s="26">
        <f t="shared" si="60"/>
        <v>14136.2</v>
      </c>
    </row>
    <row r="437" spans="1:7" ht="36" customHeight="1">
      <c r="A437" s="35" t="s">
        <v>5</v>
      </c>
      <c r="B437" s="36"/>
      <c r="C437" s="70" t="s">
        <v>413</v>
      </c>
      <c r="D437" s="36" t="s">
        <v>14</v>
      </c>
      <c r="E437" s="37">
        <v>14448.7</v>
      </c>
      <c r="F437" s="37">
        <v>13756.4</v>
      </c>
      <c r="G437" s="37">
        <v>14136.2</v>
      </c>
    </row>
    <row r="438" spans="1:7" ht="15" customHeight="1">
      <c r="A438" s="33" t="s">
        <v>104</v>
      </c>
      <c r="B438" s="25"/>
      <c r="C438" s="25" t="s">
        <v>176</v>
      </c>
      <c r="D438" s="25" t="s">
        <v>136</v>
      </c>
      <c r="E438" s="26">
        <f>E439</f>
        <v>100</v>
      </c>
      <c r="F438" s="26">
        <f>F439</f>
        <v>50</v>
      </c>
      <c r="G438" s="26">
        <f>G439</f>
        <v>50</v>
      </c>
    </row>
    <row r="439" spans="1:7" ht="24" customHeight="1">
      <c r="A439" s="27" t="s">
        <v>51</v>
      </c>
      <c r="B439" s="25"/>
      <c r="C439" s="25" t="s">
        <v>177</v>
      </c>
      <c r="D439" s="25" t="s">
        <v>136</v>
      </c>
      <c r="E439" s="26">
        <f>E441+E440</f>
        <v>100</v>
      </c>
      <c r="F439" s="26">
        <f>F441+F440</f>
        <v>50</v>
      </c>
      <c r="G439" s="26">
        <f>G441+G440</f>
        <v>50</v>
      </c>
    </row>
    <row r="440" spans="1:7" ht="42" customHeight="1">
      <c r="A440" s="35" t="s">
        <v>149</v>
      </c>
      <c r="B440" s="25"/>
      <c r="C440" s="36" t="s">
        <v>177</v>
      </c>
      <c r="D440" s="25">
        <v>200</v>
      </c>
      <c r="E440" s="26">
        <v>88.5</v>
      </c>
      <c r="F440" s="26">
        <v>0</v>
      </c>
      <c r="G440" s="26">
        <v>0</v>
      </c>
    </row>
    <row r="441" spans="1:7" ht="36" customHeight="1">
      <c r="A441" s="35" t="s">
        <v>5</v>
      </c>
      <c r="B441" s="36"/>
      <c r="C441" s="36" t="s">
        <v>177</v>
      </c>
      <c r="D441" s="36" t="s">
        <v>14</v>
      </c>
      <c r="E441" s="37">
        <v>11.5</v>
      </c>
      <c r="F441" s="37">
        <v>50</v>
      </c>
      <c r="G441" s="37">
        <v>50</v>
      </c>
    </row>
    <row r="442" spans="1:7" ht="31.5" customHeight="1">
      <c r="A442" s="33" t="s">
        <v>124</v>
      </c>
      <c r="B442" s="25"/>
      <c r="C442" s="25" t="s">
        <v>283</v>
      </c>
      <c r="D442" s="25" t="s">
        <v>136</v>
      </c>
      <c r="E442" s="26">
        <f aca="true" t="shared" si="61" ref="E442:G443">E443</f>
        <v>10</v>
      </c>
      <c r="F442" s="26">
        <f t="shared" si="61"/>
        <v>10</v>
      </c>
      <c r="G442" s="26">
        <f t="shared" si="61"/>
        <v>10</v>
      </c>
    </row>
    <row r="443" spans="1:7" ht="24" customHeight="1">
      <c r="A443" s="27" t="s">
        <v>51</v>
      </c>
      <c r="B443" s="25"/>
      <c r="C443" s="25" t="s">
        <v>284</v>
      </c>
      <c r="D443" s="25" t="s">
        <v>136</v>
      </c>
      <c r="E443" s="26">
        <f t="shared" si="61"/>
        <v>10</v>
      </c>
      <c r="F443" s="26">
        <f t="shared" si="61"/>
        <v>10</v>
      </c>
      <c r="G443" s="26">
        <f t="shared" si="61"/>
        <v>10</v>
      </c>
    </row>
    <row r="444" spans="1:7" ht="36" customHeight="1">
      <c r="A444" s="35" t="s">
        <v>5</v>
      </c>
      <c r="B444" s="36"/>
      <c r="C444" s="36" t="s">
        <v>284</v>
      </c>
      <c r="D444" s="36">
        <v>600</v>
      </c>
      <c r="E444" s="37">
        <v>10</v>
      </c>
      <c r="F444" s="37">
        <v>10</v>
      </c>
      <c r="G444" s="37">
        <v>10</v>
      </c>
    </row>
    <row r="445" spans="1:7" ht="40.5" customHeight="1">
      <c r="A445" s="33" t="s">
        <v>126</v>
      </c>
      <c r="B445" s="25"/>
      <c r="C445" s="25" t="s">
        <v>285</v>
      </c>
      <c r="D445" s="25" t="s">
        <v>136</v>
      </c>
      <c r="E445" s="26">
        <f aca="true" t="shared" si="62" ref="E445:G446">E446</f>
        <v>170</v>
      </c>
      <c r="F445" s="26">
        <f t="shared" si="62"/>
        <v>170</v>
      </c>
      <c r="G445" s="26">
        <f t="shared" si="62"/>
        <v>170</v>
      </c>
    </row>
    <row r="446" spans="1:7" ht="24" customHeight="1">
      <c r="A446" s="27" t="s">
        <v>51</v>
      </c>
      <c r="B446" s="25"/>
      <c r="C446" s="25" t="s">
        <v>286</v>
      </c>
      <c r="D446" s="25" t="s">
        <v>136</v>
      </c>
      <c r="E446" s="26">
        <f t="shared" si="62"/>
        <v>170</v>
      </c>
      <c r="F446" s="26">
        <f t="shared" si="62"/>
        <v>170</v>
      </c>
      <c r="G446" s="26">
        <f t="shared" si="62"/>
        <v>170</v>
      </c>
    </row>
    <row r="447" spans="1:7" ht="36.75" customHeight="1">
      <c r="A447" s="35" t="s">
        <v>5</v>
      </c>
      <c r="B447" s="36"/>
      <c r="C447" s="36" t="s">
        <v>286</v>
      </c>
      <c r="D447" s="36">
        <v>600</v>
      </c>
      <c r="E447" s="37">
        <v>170</v>
      </c>
      <c r="F447" s="37">
        <v>170</v>
      </c>
      <c r="G447" s="37">
        <v>170</v>
      </c>
    </row>
    <row r="448" spans="1:7" ht="28.5" customHeight="1">
      <c r="A448" s="33" t="s">
        <v>60</v>
      </c>
      <c r="B448" s="25"/>
      <c r="C448" s="25" t="s">
        <v>287</v>
      </c>
      <c r="D448" s="25" t="s">
        <v>136</v>
      </c>
      <c r="E448" s="26">
        <f aca="true" t="shared" si="63" ref="E448:G449">E449</f>
        <v>1589</v>
      </c>
      <c r="F448" s="26">
        <f t="shared" si="63"/>
        <v>1589</v>
      </c>
      <c r="G448" s="26">
        <f t="shared" si="63"/>
        <v>1589</v>
      </c>
    </row>
    <row r="449" spans="1:7" ht="26.25" customHeight="1">
      <c r="A449" s="27" t="s">
        <v>324</v>
      </c>
      <c r="B449" s="25"/>
      <c r="C449" s="25" t="s">
        <v>73</v>
      </c>
      <c r="D449" s="25" t="s">
        <v>136</v>
      </c>
      <c r="E449" s="26">
        <f t="shared" si="63"/>
        <v>1589</v>
      </c>
      <c r="F449" s="26">
        <f t="shared" si="63"/>
        <v>1589</v>
      </c>
      <c r="G449" s="26">
        <f t="shared" si="63"/>
        <v>1589</v>
      </c>
    </row>
    <row r="450" spans="1:7" ht="36" customHeight="1">
      <c r="A450" s="35" t="s">
        <v>5</v>
      </c>
      <c r="B450" s="36"/>
      <c r="C450" s="36" t="s">
        <v>73</v>
      </c>
      <c r="D450" s="36" t="s">
        <v>14</v>
      </c>
      <c r="E450" s="37">
        <v>1589</v>
      </c>
      <c r="F450" s="37">
        <v>1589</v>
      </c>
      <c r="G450" s="37">
        <v>1589</v>
      </c>
    </row>
    <row r="451" spans="1:7" ht="52.5" customHeight="1">
      <c r="A451" s="33" t="s">
        <v>39</v>
      </c>
      <c r="B451" s="25"/>
      <c r="C451" s="25" t="s">
        <v>288</v>
      </c>
      <c r="D451" s="25" t="s">
        <v>136</v>
      </c>
      <c r="E451" s="26">
        <f aca="true" t="shared" si="64" ref="E451:G452">E452</f>
        <v>930</v>
      </c>
      <c r="F451" s="26">
        <f t="shared" si="64"/>
        <v>800</v>
      </c>
      <c r="G451" s="26">
        <f t="shared" si="64"/>
        <v>800</v>
      </c>
    </row>
    <row r="452" spans="1:7" ht="24" customHeight="1">
      <c r="A452" s="27" t="s">
        <v>51</v>
      </c>
      <c r="B452" s="25"/>
      <c r="C452" s="25" t="s">
        <v>289</v>
      </c>
      <c r="D452" s="25" t="s">
        <v>136</v>
      </c>
      <c r="E452" s="26">
        <f t="shared" si="64"/>
        <v>930</v>
      </c>
      <c r="F452" s="26">
        <f t="shared" si="64"/>
        <v>800</v>
      </c>
      <c r="G452" s="26">
        <f t="shared" si="64"/>
        <v>800</v>
      </c>
    </row>
    <row r="453" spans="1:7" ht="36" customHeight="1">
      <c r="A453" s="35" t="s">
        <v>5</v>
      </c>
      <c r="B453" s="36"/>
      <c r="C453" s="36" t="s">
        <v>289</v>
      </c>
      <c r="D453" s="36" t="s">
        <v>14</v>
      </c>
      <c r="E453" s="37">
        <v>930</v>
      </c>
      <c r="F453" s="37">
        <v>800</v>
      </c>
      <c r="G453" s="37">
        <v>800</v>
      </c>
    </row>
    <row r="454" spans="1:7" ht="81.75" customHeight="1">
      <c r="A454" s="33" t="s">
        <v>125</v>
      </c>
      <c r="B454" s="25"/>
      <c r="C454" s="25" t="s">
        <v>290</v>
      </c>
      <c r="D454" s="25" t="s">
        <v>136</v>
      </c>
      <c r="E454" s="26">
        <f aca="true" t="shared" si="65" ref="E454:G455">E455</f>
        <v>200</v>
      </c>
      <c r="F454" s="26">
        <f t="shared" si="65"/>
        <v>350</v>
      </c>
      <c r="G454" s="26">
        <f t="shared" si="65"/>
        <v>350</v>
      </c>
    </row>
    <row r="455" spans="1:7" ht="24" customHeight="1">
      <c r="A455" s="27" t="s">
        <v>51</v>
      </c>
      <c r="B455" s="25"/>
      <c r="C455" s="25" t="s">
        <v>368</v>
      </c>
      <c r="D455" s="25" t="s">
        <v>136</v>
      </c>
      <c r="E455" s="26">
        <f t="shared" si="65"/>
        <v>200</v>
      </c>
      <c r="F455" s="26">
        <f t="shared" si="65"/>
        <v>350</v>
      </c>
      <c r="G455" s="26">
        <f t="shared" si="65"/>
        <v>350</v>
      </c>
    </row>
    <row r="456" spans="1:7" ht="38.25" customHeight="1">
      <c r="A456" s="35" t="s">
        <v>5</v>
      </c>
      <c r="B456" s="36"/>
      <c r="C456" s="36" t="s">
        <v>368</v>
      </c>
      <c r="D456" s="36">
        <v>600</v>
      </c>
      <c r="E456" s="37">
        <v>200</v>
      </c>
      <c r="F456" s="37">
        <v>350</v>
      </c>
      <c r="G456" s="37">
        <v>350</v>
      </c>
    </row>
    <row r="457" spans="1:7" ht="36.75" customHeight="1">
      <c r="A457" s="27" t="s">
        <v>105</v>
      </c>
      <c r="B457" s="36"/>
      <c r="C457" s="25" t="s">
        <v>414</v>
      </c>
      <c r="D457" s="25" t="s">
        <v>136</v>
      </c>
      <c r="E457" s="26">
        <f aca="true" t="shared" si="66" ref="E457:G458">E458</f>
        <v>150</v>
      </c>
      <c r="F457" s="26">
        <f t="shared" si="66"/>
        <v>150</v>
      </c>
      <c r="G457" s="26">
        <f t="shared" si="66"/>
        <v>150</v>
      </c>
    </row>
    <row r="458" spans="1:7" ht="24" customHeight="1">
      <c r="A458" s="27" t="s">
        <v>51</v>
      </c>
      <c r="B458" s="36"/>
      <c r="C458" s="25" t="s">
        <v>415</v>
      </c>
      <c r="D458" s="25" t="s">
        <v>136</v>
      </c>
      <c r="E458" s="26">
        <f t="shared" si="66"/>
        <v>150</v>
      </c>
      <c r="F458" s="26">
        <f t="shared" si="66"/>
        <v>150</v>
      </c>
      <c r="G458" s="26">
        <f t="shared" si="66"/>
        <v>150</v>
      </c>
    </row>
    <row r="459" spans="1:7" ht="36" customHeight="1">
      <c r="A459" s="35" t="s">
        <v>5</v>
      </c>
      <c r="B459" s="25"/>
      <c r="C459" s="36" t="s">
        <v>415</v>
      </c>
      <c r="D459" s="36">
        <v>600</v>
      </c>
      <c r="E459" s="37">
        <v>150</v>
      </c>
      <c r="F459" s="37">
        <v>150</v>
      </c>
      <c r="G459" s="37">
        <v>150</v>
      </c>
    </row>
    <row r="460" spans="1:7" ht="39.75" customHeight="1">
      <c r="A460" s="22" t="s">
        <v>417</v>
      </c>
      <c r="B460" s="25"/>
      <c r="C460" s="25" t="s">
        <v>416</v>
      </c>
      <c r="D460" s="25"/>
      <c r="E460" s="26">
        <f>E463+E467+E461+E465</f>
        <v>49794.2</v>
      </c>
      <c r="F460" s="26">
        <f>F463+F467+F461+F465</f>
        <v>11244.7</v>
      </c>
      <c r="G460" s="26">
        <f>G463+G467+G461+G465</f>
        <v>10972</v>
      </c>
    </row>
    <row r="461" spans="1:7" ht="39.75" customHeight="1">
      <c r="A461" s="24" t="s">
        <v>299</v>
      </c>
      <c r="B461" s="25"/>
      <c r="C461" s="25" t="s">
        <v>537</v>
      </c>
      <c r="D461" s="25"/>
      <c r="E461" s="26">
        <f>E462</f>
        <v>24438.2</v>
      </c>
      <c r="F461" s="26">
        <f>F462</f>
        <v>0</v>
      </c>
      <c r="G461" s="26">
        <f>G462</f>
        <v>0</v>
      </c>
    </row>
    <row r="462" spans="1:7" ht="39.75" customHeight="1">
      <c r="A462" s="35" t="s">
        <v>5</v>
      </c>
      <c r="B462" s="36"/>
      <c r="C462" s="36" t="s">
        <v>537</v>
      </c>
      <c r="D462" s="36">
        <v>600</v>
      </c>
      <c r="E462" s="37">
        <v>24438.2</v>
      </c>
      <c r="F462" s="37">
        <v>0</v>
      </c>
      <c r="G462" s="37">
        <v>0</v>
      </c>
    </row>
    <row r="463" spans="1:7" ht="39.75" customHeight="1">
      <c r="A463" s="24" t="s">
        <v>299</v>
      </c>
      <c r="B463" s="25"/>
      <c r="C463" s="25" t="s">
        <v>419</v>
      </c>
      <c r="D463" s="25"/>
      <c r="E463" s="26">
        <f>E464</f>
        <v>17431.6</v>
      </c>
      <c r="F463" s="26">
        <f>F464</f>
        <v>11244.7</v>
      </c>
      <c r="G463" s="26">
        <f>G464</f>
        <v>10972</v>
      </c>
    </row>
    <row r="464" spans="1:7" ht="37.5" customHeight="1">
      <c r="A464" s="35" t="s">
        <v>5</v>
      </c>
      <c r="B464" s="36"/>
      <c r="C464" s="36" t="s">
        <v>419</v>
      </c>
      <c r="D464" s="36">
        <v>600</v>
      </c>
      <c r="E464" s="37">
        <v>17431.6</v>
      </c>
      <c r="F464" s="37">
        <v>11244.7</v>
      </c>
      <c r="G464" s="37">
        <v>10972</v>
      </c>
    </row>
    <row r="465" spans="1:7" ht="37.5" customHeight="1">
      <c r="A465" s="24" t="s">
        <v>299</v>
      </c>
      <c r="B465" s="36"/>
      <c r="C465" s="25" t="s">
        <v>552</v>
      </c>
      <c r="D465" s="25"/>
      <c r="E465" s="26">
        <f>E466</f>
        <v>5815.8</v>
      </c>
      <c r="F465" s="26">
        <f>F466</f>
        <v>0</v>
      </c>
      <c r="G465" s="26">
        <f>G466</f>
        <v>0</v>
      </c>
    </row>
    <row r="466" spans="1:7" ht="37.5" customHeight="1">
      <c r="A466" s="35" t="s">
        <v>5</v>
      </c>
      <c r="B466" s="36"/>
      <c r="C466" s="36" t="s">
        <v>552</v>
      </c>
      <c r="D466" s="36">
        <v>600</v>
      </c>
      <c r="E466" s="37">
        <v>5815.8</v>
      </c>
      <c r="F466" s="37">
        <v>0</v>
      </c>
      <c r="G466" s="37">
        <v>0</v>
      </c>
    </row>
    <row r="467" spans="1:7" ht="39.75" customHeight="1">
      <c r="A467" s="24" t="s">
        <v>468</v>
      </c>
      <c r="B467" s="25"/>
      <c r="C467" s="25" t="s">
        <v>420</v>
      </c>
      <c r="D467" s="25"/>
      <c r="E467" s="37">
        <f>E468</f>
        <v>2108.6</v>
      </c>
      <c r="F467" s="37">
        <f>F468</f>
        <v>0</v>
      </c>
      <c r="G467" s="37">
        <f>G468</f>
        <v>0</v>
      </c>
    </row>
    <row r="468" spans="1:9" ht="39.75" customHeight="1">
      <c r="A468" s="35" t="s">
        <v>5</v>
      </c>
      <c r="B468" s="25"/>
      <c r="C468" s="36" t="s">
        <v>420</v>
      </c>
      <c r="D468" s="36">
        <v>600</v>
      </c>
      <c r="E468" s="37">
        <v>2108.6</v>
      </c>
      <c r="F468" s="37">
        <v>0</v>
      </c>
      <c r="G468" s="37">
        <v>0</v>
      </c>
      <c r="I468" s="84"/>
    </row>
    <row r="469" spans="1:7" ht="39.75" customHeight="1">
      <c r="A469" s="22" t="s">
        <v>61</v>
      </c>
      <c r="B469" s="25"/>
      <c r="C469" s="36" t="s">
        <v>421</v>
      </c>
      <c r="D469" s="36"/>
      <c r="E469" s="37">
        <f>E470+E475</f>
        <v>41939.2</v>
      </c>
      <c r="F469" s="37">
        <f>F470+F475</f>
        <v>36996.899999999994</v>
      </c>
      <c r="G469" s="37">
        <f>G470+G475</f>
        <v>38963.1</v>
      </c>
    </row>
    <row r="470" spans="1:7" ht="40.5" customHeight="1">
      <c r="A470" s="24" t="s">
        <v>21</v>
      </c>
      <c r="B470" s="25"/>
      <c r="C470" s="36" t="s">
        <v>422</v>
      </c>
      <c r="D470" s="25"/>
      <c r="E470" s="26">
        <f>E471+E472+E474+E473</f>
        <v>22541.7</v>
      </c>
      <c r="F470" s="26">
        <f>F471+F472+F474+F473</f>
        <v>18671.1</v>
      </c>
      <c r="G470" s="26">
        <f>G471+G472+G474+G473</f>
        <v>20131.8</v>
      </c>
    </row>
    <row r="471" spans="1:7" ht="75" customHeight="1">
      <c r="A471" s="35" t="s">
        <v>11</v>
      </c>
      <c r="B471" s="36"/>
      <c r="C471" s="36" t="s">
        <v>422</v>
      </c>
      <c r="D471" s="36">
        <v>100</v>
      </c>
      <c r="E471" s="37">
        <v>20060.7</v>
      </c>
      <c r="F471" s="37">
        <v>17457.5</v>
      </c>
      <c r="G471" s="37">
        <v>17794.7</v>
      </c>
    </row>
    <row r="472" spans="1:7" ht="39" customHeight="1">
      <c r="A472" s="35" t="s">
        <v>149</v>
      </c>
      <c r="B472" s="36"/>
      <c r="C472" s="36" t="s">
        <v>422</v>
      </c>
      <c r="D472" s="36">
        <v>200</v>
      </c>
      <c r="E472" s="37">
        <v>2119.6</v>
      </c>
      <c r="F472" s="37">
        <v>1196.1</v>
      </c>
      <c r="G472" s="37">
        <v>2319.6</v>
      </c>
    </row>
    <row r="473" spans="1:7" ht="27" customHeight="1">
      <c r="A473" s="35" t="s">
        <v>44</v>
      </c>
      <c r="B473" s="36"/>
      <c r="C473" s="36" t="s">
        <v>422</v>
      </c>
      <c r="D473" s="36">
        <v>300</v>
      </c>
      <c r="E473" s="37">
        <v>343.9</v>
      </c>
      <c r="F473" s="37">
        <v>0</v>
      </c>
      <c r="G473" s="37">
        <v>0</v>
      </c>
    </row>
    <row r="474" spans="1:7" ht="15" customHeight="1">
      <c r="A474" s="35" t="s">
        <v>1</v>
      </c>
      <c r="B474" s="36"/>
      <c r="C474" s="36" t="s">
        <v>422</v>
      </c>
      <c r="D474" s="36">
        <v>800</v>
      </c>
      <c r="E474" s="37">
        <v>17.5</v>
      </c>
      <c r="F474" s="37">
        <v>17.5</v>
      </c>
      <c r="G474" s="37">
        <v>17.5</v>
      </c>
    </row>
    <row r="475" spans="1:7" ht="48" customHeight="1">
      <c r="A475" s="24" t="s">
        <v>40</v>
      </c>
      <c r="B475" s="25"/>
      <c r="C475" s="25" t="s">
        <v>423</v>
      </c>
      <c r="D475" s="25"/>
      <c r="E475" s="26">
        <f>E476+E477</f>
        <v>19397.5</v>
      </c>
      <c r="F475" s="26">
        <f>F476+F477</f>
        <v>18325.8</v>
      </c>
      <c r="G475" s="26">
        <f>G476+G477</f>
        <v>18831.3</v>
      </c>
    </row>
    <row r="476" spans="1:7" ht="72.75" customHeight="1">
      <c r="A476" s="35" t="s">
        <v>11</v>
      </c>
      <c r="B476" s="36"/>
      <c r="C476" s="36" t="s">
        <v>423</v>
      </c>
      <c r="D476" s="36">
        <v>100</v>
      </c>
      <c r="E476" s="37">
        <v>18177.3</v>
      </c>
      <c r="F476" s="37">
        <v>17671.8</v>
      </c>
      <c r="G476" s="37">
        <v>17804.2</v>
      </c>
    </row>
    <row r="477" spans="1:7" ht="36" customHeight="1">
      <c r="A477" s="35" t="s">
        <v>149</v>
      </c>
      <c r="B477" s="36"/>
      <c r="C477" s="36" t="s">
        <v>423</v>
      </c>
      <c r="D477" s="36">
        <v>200</v>
      </c>
      <c r="E477" s="37">
        <v>1220.2</v>
      </c>
      <c r="F477" s="37">
        <v>654</v>
      </c>
      <c r="G477" s="37">
        <v>1027.1</v>
      </c>
    </row>
    <row r="478" spans="1:7" ht="24.75" customHeight="1">
      <c r="A478" s="33" t="s">
        <v>291</v>
      </c>
      <c r="B478" s="25"/>
      <c r="C478" s="25" t="s">
        <v>292</v>
      </c>
      <c r="D478" s="25" t="s">
        <v>136</v>
      </c>
      <c r="E478" s="26">
        <f>E479+E481</f>
        <v>1892.8</v>
      </c>
      <c r="F478" s="26">
        <f>F479+F481</f>
        <v>968.5</v>
      </c>
      <c r="G478" s="26">
        <f>G479+G481</f>
        <v>0</v>
      </c>
    </row>
    <row r="479" spans="1:7" ht="35.25" customHeight="1">
      <c r="A479" s="27" t="s">
        <v>293</v>
      </c>
      <c r="B479" s="25"/>
      <c r="C479" s="25" t="s">
        <v>294</v>
      </c>
      <c r="D479" s="25" t="s">
        <v>136</v>
      </c>
      <c r="E479" s="26">
        <f aca="true" t="shared" si="67" ref="E479:G481">E480</f>
        <v>1892.8</v>
      </c>
      <c r="F479" s="26">
        <f t="shared" si="67"/>
        <v>0</v>
      </c>
      <c r="G479" s="26">
        <f t="shared" si="67"/>
        <v>0</v>
      </c>
    </row>
    <row r="480" spans="1:7" ht="36" customHeight="1">
      <c r="A480" s="35" t="s">
        <v>5</v>
      </c>
      <c r="B480" s="36"/>
      <c r="C480" s="36" t="s">
        <v>294</v>
      </c>
      <c r="D480" s="36" t="s">
        <v>14</v>
      </c>
      <c r="E480" s="37">
        <v>1892.8</v>
      </c>
      <c r="F480" s="37">
        <v>0</v>
      </c>
      <c r="G480" s="37">
        <v>0</v>
      </c>
    </row>
    <row r="481" spans="1:7" ht="36" customHeight="1">
      <c r="A481" s="27" t="s">
        <v>293</v>
      </c>
      <c r="B481" s="25"/>
      <c r="C481" s="25" t="s">
        <v>353</v>
      </c>
      <c r="D481" s="25" t="s">
        <v>136</v>
      </c>
      <c r="E481" s="26">
        <f t="shared" si="67"/>
        <v>0</v>
      </c>
      <c r="F481" s="26">
        <f t="shared" si="67"/>
        <v>968.5</v>
      </c>
      <c r="G481" s="26">
        <f t="shared" si="67"/>
        <v>0</v>
      </c>
    </row>
    <row r="482" spans="1:7" ht="36" customHeight="1">
      <c r="A482" s="35" t="s">
        <v>5</v>
      </c>
      <c r="B482" s="36"/>
      <c r="C482" s="36" t="s">
        <v>353</v>
      </c>
      <c r="D482" s="36" t="s">
        <v>14</v>
      </c>
      <c r="E482" s="37">
        <v>0</v>
      </c>
      <c r="F482" s="37">
        <v>968.5</v>
      </c>
      <c r="G482" s="37"/>
    </row>
    <row r="483" spans="1:7" ht="50.25" customHeight="1">
      <c r="A483" s="38" t="s">
        <v>36</v>
      </c>
      <c r="B483" s="19"/>
      <c r="C483" s="19" t="s">
        <v>247</v>
      </c>
      <c r="D483" s="19" t="s">
        <v>136</v>
      </c>
      <c r="E483" s="21">
        <f>E484+E487+E490+E493</f>
        <v>24048.800000000003</v>
      </c>
      <c r="F483" s="21">
        <f>F484+F487+F490+F493</f>
        <v>21557.5</v>
      </c>
      <c r="G483" s="21">
        <f>G484+G487+G490+G493</f>
        <v>21557.5</v>
      </c>
    </row>
    <row r="484" spans="1:7" ht="49.5" customHeight="1">
      <c r="A484" s="33" t="s">
        <v>37</v>
      </c>
      <c r="B484" s="25"/>
      <c r="C484" s="25" t="s">
        <v>295</v>
      </c>
      <c r="D484" s="25" t="s">
        <v>136</v>
      </c>
      <c r="E484" s="26">
        <f aca="true" t="shared" si="68" ref="E484:G485">E485</f>
        <v>17007.4</v>
      </c>
      <c r="F484" s="26">
        <f t="shared" si="68"/>
        <v>16950</v>
      </c>
      <c r="G484" s="26">
        <f t="shared" si="68"/>
        <v>16950</v>
      </c>
    </row>
    <row r="485" spans="1:7" ht="24" customHeight="1">
      <c r="A485" s="27" t="s">
        <v>51</v>
      </c>
      <c r="B485" s="25"/>
      <c r="C485" s="25" t="s">
        <v>296</v>
      </c>
      <c r="D485" s="25" t="s">
        <v>136</v>
      </c>
      <c r="E485" s="26">
        <f t="shared" si="68"/>
        <v>17007.4</v>
      </c>
      <c r="F485" s="26">
        <f t="shared" si="68"/>
        <v>16950</v>
      </c>
      <c r="G485" s="26">
        <f t="shared" si="68"/>
        <v>16950</v>
      </c>
    </row>
    <row r="486" spans="1:10" ht="36" customHeight="1">
      <c r="A486" s="35" t="s">
        <v>5</v>
      </c>
      <c r="B486" s="36"/>
      <c r="C486" s="36" t="s">
        <v>296</v>
      </c>
      <c r="D486" s="36" t="s">
        <v>14</v>
      </c>
      <c r="E486" s="37">
        <v>17007.4</v>
      </c>
      <c r="F486" s="37">
        <v>16950</v>
      </c>
      <c r="G486" s="37">
        <v>16950</v>
      </c>
      <c r="H486" s="3"/>
      <c r="I486" s="3"/>
      <c r="J486" s="3"/>
    </row>
    <row r="487" spans="1:7" ht="32.25" customHeight="1">
      <c r="A487" s="33" t="s">
        <v>469</v>
      </c>
      <c r="B487" s="25"/>
      <c r="C487" s="25" t="s">
        <v>297</v>
      </c>
      <c r="D487" s="25" t="s">
        <v>136</v>
      </c>
      <c r="E487" s="26">
        <f aca="true" t="shared" si="69" ref="E487:G488">E488</f>
        <v>3175</v>
      </c>
      <c r="F487" s="26">
        <f t="shared" si="69"/>
        <v>1000</v>
      </c>
      <c r="G487" s="26">
        <f t="shared" si="69"/>
        <v>1000</v>
      </c>
    </row>
    <row r="488" spans="1:7" ht="24" customHeight="1">
      <c r="A488" s="27" t="s">
        <v>51</v>
      </c>
      <c r="B488" s="25"/>
      <c r="C488" s="25" t="s">
        <v>298</v>
      </c>
      <c r="D488" s="25" t="s">
        <v>136</v>
      </c>
      <c r="E488" s="26">
        <f t="shared" si="69"/>
        <v>3175</v>
      </c>
      <c r="F488" s="26">
        <f t="shared" si="69"/>
        <v>1000</v>
      </c>
      <c r="G488" s="26">
        <f t="shared" si="69"/>
        <v>1000</v>
      </c>
    </row>
    <row r="489" spans="1:7" ht="36" customHeight="1">
      <c r="A489" s="35" t="s">
        <v>5</v>
      </c>
      <c r="B489" s="36"/>
      <c r="C489" s="36" t="s">
        <v>298</v>
      </c>
      <c r="D489" s="36" t="s">
        <v>14</v>
      </c>
      <c r="E489" s="37">
        <v>3175</v>
      </c>
      <c r="F489" s="37">
        <v>1000</v>
      </c>
      <c r="G489" s="37">
        <v>1000</v>
      </c>
    </row>
    <row r="490" spans="1:7" ht="39" customHeight="1">
      <c r="A490" s="33" t="s">
        <v>94</v>
      </c>
      <c r="B490" s="25"/>
      <c r="C490" s="25" t="s">
        <v>95</v>
      </c>
      <c r="D490" s="25" t="s">
        <v>136</v>
      </c>
      <c r="E490" s="26">
        <f aca="true" t="shared" si="70" ref="E490:G491">E491</f>
        <v>2644.9</v>
      </c>
      <c r="F490" s="26">
        <f t="shared" si="70"/>
        <v>2386</v>
      </c>
      <c r="G490" s="26">
        <f t="shared" si="70"/>
        <v>2386</v>
      </c>
    </row>
    <row r="491" spans="1:7" ht="53.25" customHeight="1">
      <c r="A491" s="29" t="s">
        <v>271</v>
      </c>
      <c r="B491" s="25"/>
      <c r="C491" s="25" t="s">
        <v>96</v>
      </c>
      <c r="D491" s="25" t="s">
        <v>136</v>
      </c>
      <c r="E491" s="26">
        <f t="shared" si="70"/>
        <v>2644.9</v>
      </c>
      <c r="F491" s="26">
        <f t="shared" si="70"/>
        <v>2386</v>
      </c>
      <c r="G491" s="26">
        <f t="shared" si="70"/>
        <v>2386</v>
      </c>
    </row>
    <row r="492" spans="1:7" ht="36" customHeight="1">
      <c r="A492" s="35" t="s">
        <v>5</v>
      </c>
      <c r="B492" s="36"/>
      <c r="C492" s="36" t="s">
        <v>96</v>
      </c>
      <c r="D492" s="36" t="s">
        <v>14</v>
      </c>
      <c r="E492" s="37">
        <v>2644.9</v>
      </c>
      <c r="F492" s="37">
        <v>2386</v>
      </c>
      <c r="G492" s="37">
        <v>2386</v>
      </c>
    </row>
    <row r="493" spans="1:7" ht="26.25" customHeight="1">
      <c r="A493" s="33" t="s">
        <v>252</v>
      </c>
      <c r="B493" s="25"/>
      <c r="C493" s="25" t="s">
        <v>253</v>
      </c>
      <c r="D493" s="25" t="s">
        <v>136</v>
      </c>
      <c r="E493" s="26">
        <f aca="true" t="shared" si="71" ref="E493:G494">E494</f>
        <v>1221.5</v>
      </c>
      <c r="F493" s="26">
        <f t="shared" si="71"/>
        <v>1221.5</v>
      </c>
      <c r="G493" s="26">
        <f t="shared" si="71"/>
        <v>1221.5</v>
      </c>
    </row>
    <row r="494" spans="1:7" ht="25.5" customHeight="1">
      <c r="A494" s="27" t="s">
        <v>193</v>
      </c>
      <c r="B494" s="25"/>
      <c r="C494" s="25" t="s">
        <v>254</v>
      </c>
      <c r="D494" s="25" t="s">
        <v>136</v>
      </c>
      <c r="E494" s="26">
        <f t="shared" si="71"/>
        <v>1221.5</v>
      </c>
      <c r="F494" s="26">
        <f t="shared" si="71"/>
        <v>1221.5</v>
      </c>
      <c r="G494" s="26">
        <f t="shared" si="71"/>
        <v>1221.5</v>
      </c>
    </row>
    <row r="495" spans="1:7" ht="36" customHeight="1">
      <c r="A495" s="35" t="s">
        <v>5</v>
      </c>
      <c r="B495" s="36"/>
      <c r="C495" s="36" t="s">
        <v>254</v>
      </c>
      <c r="D495" s="36" t="s">
        <v>14</v>
      </c>
      <c r="E495" s="37">
        <v>1221.5</v>
      </c>
      <c r="F495" s="37">
        <v>1221.5</v>
      </c>
      <c r="G495" s="37">
        <v>1221.5</v>
      </c>
    </row>
    <row r="496" spans="1:7" ht="40.5" customHeight="1">
      <c r="A496" s="38" t="s">
        <v>38</v>
      </c>
      <c r="B496" s="19"/>
      <c r="C496" s="19" t="s">
        <v>198</v>
      </c>
      <c r="D496" s="19" t="s">
        <v>136</v>
      </c>
      <c r="E496" s="21">
        <f>E497</f>
        <v>40</v>
      </c>
      <c r="F496" s="21">
        <f aca="true" t="shared" si="72" ref="F496:G499">F497</f>
        <v>40</v>
      </c>
      <c r="G496" s="21">
        <f t="shared" si="72"/>
        <v>40</v>
      </c>
    </row>
    <row r="497" spans="1:7" ht="38.25" customHeight="1">
      <c r="A497" s="38" t="s">
        <v>67</v>
      </c>
      <c r="B497" s="19"/>
      <c r="C497" s="19" t="s">
        <v>300</v>
      </c>
      <c r="D497" s="19" t="s">
        <v>136</v>
      </c>
      <c r="E497" s="21">
        <f>E498</f>
        <v>40</v>
      </c>
      <c r="F497" s="21">
        <f t="shared" si="72"/>
        <v>40</v>
      </c>
      <c r="G497" s="21">
        <f t="shared" si="72"/>
        <v>40</v>
      </c>
    </row>
    <row r="498" spans="1:7" ht="48.75" customHeight="1">
      <c r="A498" s="33" t="s">
        <v>301</v>
      </c>
      <c r="B498" s="25"/>
      <c r="C498" s="25" t="s">
        <v>424</v>
      </c>
      <c r="D498" s="25" t="s">
        <v>136</v>
      </c>
      <c r="E498" s="26">
        <f>E499</f>
        <v>40</v>
      </c>
      <c r="F498" s="26">
        <f t="shared" si="72"/>
        <v>40</v>
      </c>
      <c r="G498" s="26">
        <f t="shared" si="72"/>
        <v>40</v>
      </c>
    </row>
    <row r="499" spans="1:7" ht="24" customHeight="1">
      <c r="A499" s="27" t="s">
        <v>51</v>
      </c>
      <c r="B499" s="25"/>
      <c r="C499" s="25" t="s">
        <v>425</v>
      </c>
      <c r="D499" s="25" t="s">
        <v>136</v>
      </c>
      <c r="E499" s="26">
        <f>E500</f>
        <v>40</v>
      </c>
      <c r="F499" s="26">
        <f t="shared" si="72"/>
        <v>40</v>
      </c>
      <c r="G499" s="26">
        <f t="shared" si="72"/>
        <v>40</v>
      </c>
    </row>
    <row r="500" spans="1:7" ht="36" customHeight="1">
      <c r="A500" s="35" t="s">
        <v>5</v>
      </c>
      <c r="B500" s="36"/>
      <c r="C500" s="36" t="s">
        <v>425</v>
      </c>
      <c r="D500" s="36" t="s">
        <v>14</v>
      </c>
      <c r="E500" s="37">
        <v>40</v>
      </c>
      <c r="F500" s="37">
        <v>40</v>
      </c>
      <c r="G500" s="37">
        <v>40</v>
      </c>
    </row>
    <row r="501" spans="1:7" ht="53.25" customHeight="1">
      <c r="A501" s="58" t="s">
        <v>339</v>
      </c>
      <c r="B501" s="36"/>
      <c r="C501" s="59" t="s">
        <v>338</v>
      </c>
      <c r="D501" s="59"/>
      <c r="E501" s="60">
        <f>E502+E505</f>
        <v>60</v>
      </c>
      <c r="F501" s="60">
        <f>F502+F505</f>
        <v>60</v>
      </c>
      <c r="G501" s="60">
        <f>G502+G505</f>
        <v>60</v>
      </c>
    </row>
    <row r="502" spans="1:7" ht="29.25" customHeight="1">
      <c r="A502" s="61" t="s">
        <v>130</v>
      </c>
      <c r="B502" s="36"/>
      <c r="C502" s="64" t="s">
        <v>340</v>
      </c>
      <c r="D502" s="30"/>
      <c r="E502" s="31">
        <f aca="true" t="shared" si="73" ref="E502:G503">E503</f>
        <v>30</v>
      </c>
      <c r="F502" s="31">
        <f t="shared" si="73"/>
        <v>30</v>
      </c>
      <c r="G502" s="31">
        <f t="shared" si="73"/>
        <v>30</v>
      </c>
    </row>
    <row r="503" spans="1:7" ht="27.75" customHeight="1">
      <c r="A503" s="29" t="s">
        <v>51</v>
      </c>
      <c r="B503" s="36"/>
      <c r="C503" s="64" t="s">
        <v>341</v>
      </c>
      <c r="D503" s="30"/>
      <c r="E503" s="31">
        <f t="shared" si="73"/>
        <v>30</v>
      </c>
      <c r="F503" s="31">
        <f t="shared" si="73"/>
        <v>30</v>
      </c>
      <c r="G503" s="31">
        <f t="shared" si="73"/>
        <v>30</v>
      </c>
    </row>
    <row r="504" spans="1:7" ht="36" customHeight="1">
      <c r="A504" s="47" t="s">
        <v>5</v>
      </c>
      <c r="B504" s="36"/>
      <c r="C504" s="65" t="s">
        <v>341</v>
      </c>
      <c r="D504" s="42">
        <v>600</v>
      </c>
      <c r="E504" s="43">
        <v>30</v>
      </c>
      <c r="F504" s="43">
        <v>30</v>
      </c>
      <c r="G504" s="43">
        <v>30</v>
      </c>
    </row>
    <row r="505" spans="1:7" ht="53.25" customHeight="1">
      <c r="A505" s="61" t="s">
        <v>131</v>
      </c>
      <c r="B505" s="36"/>
      <c r="C505" s="64" t="s">
        <v>342</v>
      </c>
      <c r="D505" s="30"/>
      <c r="E505" s="31">
        <f aca="true" t="shared" si="74" ref="E505:G506">E506</f>
        <v>30</v>
      </c>
      <c r="F505" s="31">
        <f t="shared" si="74"/>
        <v>30</v>
      </c>
      <c r="G505" s="31">
        <f t="shared" si="74"/>
        <v>30</v>
      </c>
    </row>
    <row r="506" spans="1:7" ht="24" customHeight="1">
      <c r="A506" s="29" t="s">
        <v>51</v>
      </c>
      <c r="B506" s="36"/>
      <c r="C506" s="64" t="s">
        <v>343</v>
      </c>
      <c r="D506" s="30"/>
      <c r="E506" s="31">
        <f t="shared" si="74"/>
        <v>30</v>
      </c>
      <c r="F506" s="31">
        <f t="shared" si="74"/>
        <v>30</v>
      </c>
      <c r="G506" s="31">
        <f t="shared" si="74"/>
        <v>30</v>
      </c>
    </row>
    <row r="507" spans="1:7" ht="36" customHeight="1">
      <c r="A507" s="47" t="s">
        <v>5</v>
      </c>
      <c r="B507" s="36"/>
      <c r="C507" s="65" t="s">
        <v>343</v>
      </c>
      <c r="D507" s="42">
        <v>600</v>
      </c>
      <c r="E507" s="43">
        <v>30</v>
      </c>
      <c r="F507" s="43">
        <v>30</v>
      </c>
      <c r="G507" s="43">
        <v>30</v>
      </c>
    </row>
    <row r="508" spans="1:7" ht="14.25" customHeight="1">
      <c r="A508" s="38" t="s">
        <v>22</v>
      </c>
      <c r="B508" s="19"/>
      <c r="C508" s="19" t="s">
        <v>147</v>
      </c>
      <c r="D508" s="19" t="s">
        <v>136</v>
      </c>
      <c r="E508" s="21">
        <f>E509+E511+E514</f>
        <v>25401.5</v>
      </c>
      <c r="F508" s="21">
        <f>F509+F511+F514</f>
        <v>25498.6</v>
      </c>
      <c r="G508" s="21">
        <f>G509+G511+G514</f>
        <v>25498.6</v>
      </c>
    </row>
    <row r="509" spans="1:7" ht="14.25" customHeight="1">
      <c r="A509" s="27" t="s">
        <v>41</v>
      </c>
      <c r="B509" s="25"/>
      <c r="C509" s="25" t="s">
        <v>302</v>
      </c>
      <c r="D509" s="25" t="s">
        <v>136</v>
      </c>
      <c r="E509" s="26">
        <f>E510</f>
        <v>250</v>
      </c>
      <c r="F509" s="26">
        <f>F510</f>
        <v>250</v>
      </c>
      <c r="G509" s="26">
        <f>G510</f>
        <v>250</v>
      </c>
    </row>
    <row r="510" spans="1:7" ht="24" customHeight="1">
      <c r="A510" s="35" t="s">
        <v>44</v>
      </c>
      <c r="B510" s="36"/>
      <c r="C510" s="36" t="s">
        <v>302</v>
      </c>
      <c r="D510" s="36" t="s">
        <v>6</v>
      </c>
      <c r="E510" s="37">
        <v>250</v>
      </c>
      <c r="F510" s="37">
        <v>250</v>
      </c>
      <c r="G510" s="37">
        <v>250</v>
      </c>
    </row>
    <row r="511" spans="1:7" ht="81.75" customHeight="1">
      <c r="A511" s="27" t="s">
        <v>325</v>
      </c>
      <c r="B511" s="25"/>
      <c r="C511" s="25" t="s">
        <v>303</v>
      </c>
      <c r="D511" s="25" t="s">
        <v>136</v>
      </c>
      <c r="E511" s="26">
        <f>E512+E513</f>
        <v>3421.5</v>
      </c>
      <c r="F511" s="26">
        <f>F512+F513</f>
        <v>3518.6</v>
      </c>
      <c r="G511" s="26">
        <f>G512+G513</f>
        <v>3518.6</v>
      </c>
    </row>
    <row r="512" spans="1:7" ht="73.5" customHeight="1">
      <c r="A512" s="35" t="s">
        <v>11</v>
      </c>
      <c r="B512" s="36"/>
      <c r="C512" s="36" t="s">
        <v>303</v>
      </c>
      <c r="D512" s="36" t="s">
        <v>12</v>
      </c>
      <c r="E512" s="37">
        <v>3141.5</v>
      </c>
      <c r="F512" s="37">
        <v>3418</v>
      </c>
      <c r="G512" s="37">
        <v>3418</v>
      </c>
    </row>
    <row r="513" spans="1:7" ht="36" customHeight="1">
      <c r="A513" s="35" t="s">
        <v>149</v>
      </c>
      <c r="B513" s="36"/>
      <c r="C513" s="36" t="s">
        <v>303</v>
      </c>
      <c r="D513" s="36" t="s">
        <v>26</v>
      </c>
      <c r="E513" s="37">
        <v>280</v>
      </c>
      <c r="F513" s="37">
        <v>100.6</v>
      </c>
      <c r="G513" s="37">
        <v>100.6</v>
      </c>
    </row>
    <row r="514" spans="1:7" ht="99" customHeight="1">
      <c r="A514" s="27" t="s">
        <v>86</v>
      </c>
      <c r="B514" s="25"/>
      <c r="C514" s="25" t="s">
        <v>245</v>
      </c>
      <c r="D514" s="25" t="s">
        <v>136</v>
      </c>
      <c r="E514" s="26">
        <f>E515+E516</f>
        <v>21730</v>
      </c>
      <c r="F514" s="26">
        <f>F515+F516</f>
        <v>21730</v>
      </c>
      <c r="G514" s="26">
        <f>G515+G516</f>
        <v>21730</v>
      </c>
    </row>
    <row r="515" spans="1:7" ht="75.75" customHeight="1">
      <c r="A515" s="35" t="s">
        <v>11</v>
      </c>
      <c r="B515" s="36"/>
      <c r="C515" s="36" t="s">
        <v>245</v>
      </c>
      <c r="D515" s="36">
        <v>100</v>
      </c>
      <c r="E515" s="37">
        <v>21708.3</v>
      </c>
      <c r="F515" s="37">
        <v>21708.3</v>
      </c>
      <c r="G515" s="37">
        <v>21708.3</v>
      </c>
    </row>
    <row r="516" spans="1:7" ht="38.25" customHeight="1">
      <c r="A516" s="35" t="s">
        <v>149</v>
      </c>
      <c r="B516" s="36"/>
      <c r="C516" s="36" t="s">
        <v>245</v>
      </c>
      <c r="D516" s="36">
        <v>200</v>
      </c>
      <c r="E516" s="37">
        <v>21.7</v>
      </c>
      <c r="F516" s="37">
        <v>21.7</v>
      </c>
      <c r="G516" s="37">
        <v>21.7</v>
      </c>
    </row>
    <row r="517" spans="1:7" ht="28.5" customHeight="1">
      <c r="A517" s="18" t="s">
        <v>304</v>
      </c>
      <c r="B517" s="19" t="s">
        <v>28</v>
      </c>
      <c r="C517" s="20" t="s">
        <v>136</v>
      </c>
      <c r="D517" s="20" t="s">
        <v>136</v>
      </c>
      <c r="E517" s="21">
        <f>E518+E533</f>
        <v>81255.5</v>
      </c>
      <c r="F517" s="21">
        <f>F518+F533</f>
        <v>80801.6</v>
      </c>
      <c r="G517" s="21">
        <f>G518+G533</f>
        <v>96288.1</v>
      </c>
    </row>
    <row r="518" spans="1:7" ht="36.75" customHeight="1">
      <c r="A518" s="38" t="s">
        <v>19</v>
      </c>
      <c r="B518" s="19"/>
      <c r="C518" s="19" t="s">
        <v>180</v>
      </c>
      <c r="D518" s="19" t="s">
        <v>136</v>
      </c>
      <c r="E518" s="21">
        <f>E519</f>
        <v>62073.3</v>
      </c>
      <c r="F518" s="21">
        <f>F519</f>
        <v>57541</v>
      </c>
      <c r="G518" s="21">
        <f>G519</f>
        <v>60910.8</v>
      </c>
    </row>
    <row r="519" spans="1:7" ht="27.75" customHeight="1">
      <c r="A519" s="38" t="s">
        <v>8</v>
      </c>
      <c r="B519" s="19"/>
      <c r="C519" s="19" t="s">
        <v>305</v>
      </c>
      <c r="D519" s="19" t="s">
        <v>136</v>
      </c>
      <c r="E519" s="21">
        <f>E520+E525+E528</f>
        <v>62073.3</v>
      </c>
      <c r="F519" s="21">
        <f>F520+F525+F528</f>
        <v>57541</v>
      </c>
      <c r="G519" s="21">
        <f>G520+G525+G528</f>
        <v>60910.8</v>
      </c>
    </row>
    <row r="520" spans="1:7" ht="24" customHeight="1">
      <c r="A520" s="33" t="s">
        <v>62</v>
      </c>
      <c r="B520" s="25"/>
      <c r="C520" s="25" t="s">
        <v>426</v>
      </c>
      <c r="D520" s="25" t="s">
        <v>136</v>
      </c>
      <c r="E520" s="26">
        <f>E521+E523</f>
        <v>43294</v>
      </c>
      <c r="F520" s="26">
        <f>F521+F523</f>
        <v>39908</v>
      </c>
      <c r="G520" s="26">
        <f>G521+G523</f>
        <v>43267.700000000004</v>
      </c>
    </row>
    <row r="521" spans="1:7" ht="24" customHeight="1">
      <c r="A521" s="27" t="s">
        <v>9</v>
      </c>
      <c r="B521" s="25"/>
      <c r="C521" s="25" t="s">
        <v>427</v>
      </c>
      <c r="D521" s="25" t="s">
        <v>136</v>
      </c>
      <c r="E521" s="26">
        <f>E522</f>
        <v>42779.6</v>
      </c>
      <c r="F521" s="26">
        <f>F522</f>
        <v>39398</v>
      </c>
      <c r="G521" s="26">
        <f>G522</f>
        <v>42762.4</v>
      </c>
    </row>
    <row r="522" spans="1:7" ht="13.5" customHeight="1">
      <c r="A522" s="35" t="s">
        <v>31</v>
      </c>
      <c r="B522" s="36"/>
      <c r="C522" s="36" t="s">
        <v>427</v>
      </c>
      <c r="D522" s="36" t="s">
        <v>2</v>
      </c>
      <c r="E522" s="37">
        <v>42779.6</v>
      </c>
      <c r="F522" s="37">
        <v>39398</v>
      </c>
      <c r="G522" s="37">
        <v>42762.4</v>
      </c>
    </row>
    <row r="523" spans="1:7" ht="60.75" customHeight="1">
      <c r="A523" s="82" t="s">
        <v>470</v>
      </c>
      <c r="B523" s="25"/>
      <c r="C523" s="25" t="s">
        <v>428</v>
      </c>
      <c r="D523" s="25" t="s">
        <v>136</v>
      </c>
      <c r="E523" s="26">
        <f>E524</f>
        <v>514.4</v>
      </c>
      <c r="F523" s="26">
        <f>F524</f>
        <v>510</v>
      </c>
      <c r="G523" s="26">
        <f>G524</f>
        <v>505.3</v>
      </c>
    </row>
    <row r="524" spans="1:7" ht="14.25" customHeight="1">
      <c r="A524" s="35" t="s">
        <v>31</v>
      </c>
      <c r="B524" s="36"/>
      <c r="C524" s="36" t="s">
        <v>428</v>
      </c>
      <c r="D524" s="36" t="s">
        <v>2</v>
      </c>
      <c r="E524" s="37">
        <v>514.4</v>
      </c>
      <c r="F524" s="37">
        <v>510</v>
      </c>
      <c r="G524" s="37">
        <v>505.3</v>
      </c>
    </row>
    <row r="525" spans="1:7" ht="24" customHeight="1">
      <c r="A525" s="33" t="s">
        <v>90</v>
      </c>
      <c r="B525" s="25"/>
      <c r="C525" s="25" t="s">
        <v>429</v>
      </c>
      <c r="D525" s="25" t="s">
        <v>136</v>
      </c>
      <c r="E525" s="26">
        <f aca="true" t="shared" si="75" ref="E525:G526">E526</f>
        <v>5</v>
      </c>
      <c r="F525" s="26">
        <f t="shared" si="75"/>
        <v>4</v>
      </c>
      <c r="G525" s="26">
        <f t="shared" si="75"/>
        <v>2.4</v>
      </c>
    </row>
    <row r="526" spans="1:7" ht="24" customHeight="1">
      <c r="A526" s="27" t="s">
        <v>51</v>
      </c>
      <c r="B526" s="25"/>
      <c r="C526" s="25" t="s">
        <v>430</v>
      </c>
      <c r="D526" s="25" t="s">
        <v>136</v>
      </c>
      <c r="E526" s="26">
        <f t="shared" si="75"/>
        <v>5</v>
      </c>
      <c r="F526" s="26">
        <f t="shared" si="75"/>
        <v>4</v>
      </c>
      <c r="G526" s="26">
        <f t="shared" si="75"/>
        <v>2.4</v>
      </c>
    </row>
    <row r="527" spans="1:7" ht="24" customHeight="1">
      <c r="A527" s="35" t="s">
        <v>91</v>
      </c>
      <c r="B527" s="36"/>
      <c r="C527" s="36" t="s">
        <v>430</v>
      </c>
      <c r="D527" s="36" t="s">
        <v>306</v>
      </c>
      <c r="E527" s="37">
        <v>5</v>
      </c>
      <c r="F527" s="37">
        <v>4</v>
      </c>
      <c r="G527" s="37">
        <v>2.4</v>
      </c>
    </row>
    <row r="528" spans="1:7" ht="36" customHeight="1">
      <c r="A528" s="33" t="s">
        <v>61</v>
      </c>
      <c r="B528" s="25"/>
      <c r="C528" s="25" t="s">
        <v>307</v>
      </c>
      <c r="D528" s="25" t="s">
        <v>136</v>
      </c>
      <c r="E528" s="26">
        <f>E529</f>
        <v>18774.3</v>
      </c>
      <c r="F528" s="26">
        <f>F529</f>
        <v>17629</v>
      </c>
      <c r="G528" s="26">
        <f>G529</f>
        <v>17640.7</v>
      </c>
    </row>
    <row r="529" spans="1:7" ht="39.75" customHeight="1">
      <c r="A529" s="27" t="s">
        <v>21</v>
      </c>
      <c r="B529" s="25"/>
      <c r="C529" s="25" t="s">
        <v>308</v>
      </c>
      <c r="D529" s="25" t="s">
        <v>136</v>
      </c>
      <c r="E529" s="26">
        <f>E530+E531+E532</f>
        <v>18774.3</v>
      </c>
      <c r="F529" s="26">
        <f>F530+F531+F532</f>
        <v>17629</v>
      </c>
      <c r="G529" s="26">
        <f>G530+G531+G532</f>
        <v>17640.7</v>
      </c>
    </row>
    <row r="530" spans="1:7" ht="72.75" customHeight="1">
      <c r="A530" s="35" t="s">
        <v>11</v>
      </c>
      <c r="B530" s="36"/>
      <c r="C530" s="36" t="s">
        <v>308</v>
      </c>
      <c r="D530" s="36" t="s">
        <v>12</v>
      </c>
      <c r="E530" s="37">
        <v>17531.7</v>
      </c>
      <c r="F530" s="37">
        <v>16489.9</v>
      </c>
      <c r="G530" s="37">
        <v>16490</v>
      </c>
    </row>
    <row r="531" spans="1:7" ht="36" customHeight="1">
      <c r="A531" s="35" t="s">
        <v>149</v>
      </c>
      <c r="B531" s="36"/>
      <c r="C531" s="36" t="s">
        <v>308</v>
      </c>
      <c r="D531" s="36" t="s">
        <v>26</v>
      </c>
      <c r="E531" s="37">
        <v>1237.6</v>
      </c>
      <c r="F531" s="37">
        <v>1134.1</v>
      </c>
      <c r="G531" s="37">
        <v>1145.7</v>
      </c>
    </row>
    <row r="532" spans="1:7" ht="12.75" customHeight="1">
      <c r="A532" s="35" t="s">
        <v>1</v>
      </c>
      <c r="B532" s="36"/>
      <c r="C532" s="36" t="s">
        <v>308</v>
      </c>
      <c r="D532" s="36" t="s">
        <v>0</v>
      </c>
      <c r="E532" s="37">
        <v>5</v>
      </c>
      <c r="F532" s="37">
        <v>5</v>
      </c>
      <c r="G532" s="37">
        <v>5</v>
      </c>
    </row>
    <row r="533" spans="1:7" ht="13.5" customHeight="1">
      <c r="A533" s="38" t="s">
        <v>22</v>
      </c>
      <c r="B533" s="19"/>
      <c r="C533" s="19" t="s">
        <v>147</v>
      </c>
      <c r="D533" s="19" t="s">
        <v>136</v>
      </c>
      <c r="E533" s="21">
        <f>E534+E536+E539+E541+E543+E545+E547</f>
        <v>19182.2</v>
      </c>
      <c r="F533" s="21">
        <f>F534+F536+F539+F541+F543+F545+F547</f>
        <v>23260.6</v>
      </c>
      <c r="G533" s="21">
        <f>G534+G536+G539+G541+G543+G545+G547</f>
        <v>35377.3</v>
      </c>
    </row>
    <row r="534" spans="1:7" ht="49.5" customHeight="1">
      <c r="A534" s="27" t="s">
        <v>327</v>
      </c>
      <c r="B534" s="25"/>
      <c r="C534" s="25" t="s">
        <v>309</v>
      </c>
      <c r="D534" s="25" t="s">
        <v>136</v>
      </c>
      <c r="E534" s="26">
        <f>E535</f>
        <v>17550</v>
      </c>
      <c r="F534" s="26">
        <f>F535</f>
        <v>10630</v>
      </c>
      <c r="G534" s="26">
        <f>G535</f>
        <v>9250</v>
      </c>
    </row>
    <row r="535" spans="1:7" ht="20.25" customHeight="1">
      <c r="A535" s="35" t="s">
        <v>31</v>
      </c>
      <c r="B535" s="36"/>
      <c r="C535" s="36" t="s">
        <v>309</v>
      </c>
      <c r="D535" s="36" t="s">
        <v>2</v>
      </c>
      <c r="E535" s="37">
        <v>17550</v>
      </c>
      <c r="F535" s="37">
        <v>10630</v>
      </c>
      <c r="G535" s="37">
        <v>9250</v>
      </c>
    </row>
    <row r="536" spans="1:7" ht="61.5" customHeight="1">
      <c r="A536" s="27" t="s">
        <v>92</v>
      </c>
      <c r="B536" s="25"/>
      <c r="C536" s="25" t="s">
        <v>310</v>
      </c>
      <c r="D536" s="25" t="s">
        <v>136</v>
      </c>
      <c r="E536" s="26">
        <f>E537+E538</f>
        <v>176.6</v>
      </c>
      <c r="F536" s="26">
        <f>F537+F538</f>
        <v>0</v>
      </c>
      <c r="G536" s="26">
        <f>G537+G538</f>
        <v>0</v>
      </c>
    </row>
    <row r="537" spans="1:7" ht="70.5" customHeight="1">
      <c r="A537" s="35" t="s">
        <v>11</v>
      </c>
      <c r="B537" s="36"/>
      <c r="C537" s="36" t="s">
        <v>310</v>
      </c>
      <c r="D537" s="36" t="s">
        <v>12</v>
      </c>
      <c r="E537" s="37">
        <v>170.6</v>
      </c>
      <c r="F537" s="37">
        <v>0</v>
      </c>
      <c r="G537" s="37">
        <v>0</v>
      </c>
    </row>
    <row r="538" spans="1:7" ht="36" customHeight="1">
      <c r="A538" s="35" t="s">
        <v>149</v>
      </c>
      <c r="B538" s="36"/>
      <c r="C538" s="36" t="s">
        <v>310</v>
      </c>
      <c r="D538" s="36" t="s">
        <v>26</v>
      </c>
      <c r="E538" s="37">
        <v>6</v>
      </c>
      <c r="F538" s="37">
        <v>0</v>
      </c>
      <c r="G538" s="37">
        <v>0</v>
      </c>
    </row>
    <row r="539" spans="1:7" ht="101.25" customHeight="1">
      <c r="A539" s="27" t="s">
        <v>128</v>
      </c>
      <c r="B539" s="25"/>
      <c r="C539" s="25" t="s">
        <v>219</v>
      </c>
      <c r="D539" s="25" t="s">
        <v>136</v>
      </c>
      <c r="E539" s="26">
        <f>E540</f>
        <v>239.9</v>
      </c>
      <c r="F539" s="26">
        <f>F540</f>
        <v>245.6</v>
      </c>
      <c r="G539" s="26">
        <f>G540</f>
        <v>245.6</v>
      </c>
    </row>
    <row r="540" spans="1:7" ht="15.75" customHeight="1">
      <c r="A540" s="35" t="s">
        <v>31</v>
      </c>
      <c r="B540" s="36"/>
      <c r="C540" s="36" t="s">
        <v>219</v>
      </c>
      <c r="D540" s="36" t="s">
        <v>2</v>
      </c>
      <c r="E540" s="37">
        <v>239.9</v>
      </c>
      <c r="F540" s="37">
        <v>245.6</v>
      </c>
      <c r="G540" s="37">
        <v>245.6</v>
      </c>
    </row>
    <row r="541" spans="1:7" ht="132" customHeight="1">
      <c r="A541" s="27" t="s">
        <v>220</v>
      </c>
      <c r="B541" s="25"/>
      <c r="C541" s="25" t="s">
        <v>221</v>
      </c>
      <c r="D541" s="25" t="s">
        <v>136</v>
      </c>
      <c r="E541" s="26">
        <f>E542</f>
        <v>5</v>
      </c>
      <c r="F541" s="26">
        <f>F542</f>
        <v>5</v>
      </c>
      <c r="G541" s="26">
        <f>G542</f>
        <v>5</v>
      </c>
    </row>
    <row r="542" spans="1:7" ht="36" customHeight="1">
      <c r="A542" s="35" t="s">
        <v>149</v>
      </c>
      <c r="B542" s="36"/>
      <c r="C542" s="36" t="s">
        <v>221</v>
      </c>
      <c r="D542" s="36" t="s">
        <v>26</v>
      </c>
      <c r="E542" s="37">
        <v>5</v>
      </c>
      <c r="F542" s="37">
        <v>5</v>
      </c>
      <c r="G542" s="37">
        <v>5</v>
      </c>
    </row>
    <row r="543" spans="1:7" ht="24" customHeight="1">
      <c r="A543" s="27" t="s">
        <v>15</v>
      </c>
      <c r="B543" s="25"/>
      <c r="C543" s="25" t="s">
        <v>311</v>
      </c>
      <c r="D543" s="25" t="s">
        <v>136</v>
      </c>
      <c r="E543" s="26">
        <f>E544</f>
        <v>273.4</v>
      </c>
      <c r="F543" s="26">
        <f>F544</f>
        <v>150</v>
      </c>
      <c r="G543" s="26">
        <f>G544</f>
        <v>150</v>
      </c>
    </row>
    <row r="544" spans="1:7" ht="12.75" customHeight="1">
      <c r="A544" s="35" t="s">
        <v>1</v>
      </c>
      <c r="B544" s="36"/>
      <c r="C544" s="36" t="s">
        <v>311</v>
      </c>
      <c r="D544" s="36" t="s">
        <v>0</v>
      </c>
      <c r="E544" s="37">
        <v>273.4</v>
      </c>
      <c r="F544" s="37">
        <v>150</v>
      </c>
      <c r="G544" s="37">
        <v>150</v>
      </c>
    </row>
    <row r="545" spans="1:7" ht="49.5" customHeight="1">
      <c r="A545" s="27" t="s">
        <v>30</v>
      </c>
      <c r="B545" s="25"/>
      <c r="C545" s="25" t="s">
        <v>312</v>
      </c>
      <c r="D545" s="25" t="s">
        <v>136</v>
      </c>
      <c r="E545" s="26">
        <f>E546</f>
        <v>937.3</v>
      </c>
      <c r="F545" s="26">
        <f>F546</f>
        <v>500</v>
      </c>
      <c r="G545" s="26">
        <f>G546</f>
        <v>500</v>
      </c>
    </row>
    <row r="546" spans="1:7" ht="12.75" customHeight="1">
      <c r="A546" s="35" t="s">
        <v>1</v>
      </c>
      <c r="B546" s="36"/>
      <c r="C546" s="36" t="s">
        <v>312</v>
      </c>
      <c r="D546" s="36" t="s">
        <v>0</v>
      </c>
      <c r="E546" s="37">
        <v>937.3</v>
      </c>
      <c r="F546" s="37">
        <v>500</v>
      </c>
      <c r="G546" s="37">
        <v>500</v>
      </c>
    </row>
    <row r="547" spans="1:7" ht="24" customHeight="1">
      <c r="A547" s="27" t="s">
        <v>107</v>
      </c>
      <c r="B547" s="25"/>
      <c r="C547" s="25" t="s">
        <v>313</v>
      </c>
      <c r="D547" s="25" t="s">
        <v>136</v>
      </c>
      <c r="E547" s="26">
        <f>E548</f>
        <v>0</v>
      </c>
      <c r="F547" s="26">
        <f>F548</f>
        <v>11730</v>
      </c>
      <c r="G547" s="26">
        <f>G548</f>
        <v>25226.7</v>
      </c>
    </row>
    <row r="548" spans="1:8" ht="15" customHeight="1">
      <c r="A548" s="35" t="s">
        <v>1</v>
      </c>
      <c r="B548" s="36"/>
      <c r="C548" s="36" t="s">
        <v>313</v>
      </c>
      <c r="D548" s="36" t="s">
        <v>0</v>
      </c>
      <c r="E548" s="37">
        <v>0</v>
      </c>
      <c r="F548" s="37">
        <v>11730</v>
      </c>
      <c r="G548" s="37">
        <v>25226.7</v>
      </c>
      <c r="H548" t="s">
        <v>479</v>
      </c>
    </row>
    <row r="549" spans="6:7" ht="12.75">
      <c r="F549" s="3"/>
      <c r="G549" s="3"/>
    </row>
    <row r="550" spans="5:7" ht="12.75">
      <c r="E550" s="3"/>
      <c r="F550" s="3"/>
      <c r="G550" s="3"/>
    </row>
  </sheetData>
  <sheetProtection/>
  <autoFilter ref="A18:G548"/>
  <mergeCells count="17">
    <mergeCell ref="A11:G11"/>
    <mergeCell ref="A13:G13"/>
    <mergeCell ref="A16:A17"/>
    <mergeCell ref="B16:B17"/>
    <mergeCell ref="C16:C17"/>
    <mergeCell ref="D16:D17"/>
    <mergeCell ref="E16:G16"/>
    <mergeCell ref="A14:G14"/>
    <mergeCell ref="B8:G8"/>
    <mergeCell ref="A9:G9"/>
    <mergeCell ref="A10:G10"/>
    <mergeCell ref="A5:G5"/>
    <mergeCell ref="A6:G6"/>
    <mergeCell ref="A1:G1"/>
    <mergeCell ref="A2:G2"/>
    <mergeCell ref="A3:G3"/>
    <mergeCell ref="A4:G4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SheetLayoutView="100" zoomScalePageLayoutView="0" workbookViewId="0" topLeftCell="A1">
      <selection activeCell="J23" sqref="J23"/>
    </sheetView>
  </sheetViews>
  <sheetFormatPr defaultColWidth="9.00390625" defaultRowHeight="12.75"/>
  <cols>
    <col min="1" max="1" width="60.75390625" style="0" customWidth="1"/>
    <col min="2" max="2" width="23.75390625" style="0" customWidth="1"/>
    <col min="3" max="3" width="1.37890625" style="0" customWidth="1"/>
  </cols>
  <sheetData>
    <row r="1" spans="1:10" ht="12.75">
      <c r="A1" s="96" t="s">
        <v>317</v>
      </c>
      <c r="B1" s="96"/>
      <c r="C1" s="13"/>
      <c r="D1" s="13"/>
      <c r="E1" s="13"/>
      <c r="F1" s="13"/>
      <c r="G1" s="13"/>
      <c r="H1" s="13"/>
      <c r="I1" s="13"/>
      <c r="J1" s="13"/>
    </row>
    <row r="2" spans="1:10" ht="12.75">
      <c r="A2" s="96" t="s">
        <v>474</v>
      </c>
      <c r="B2" s="96"/>
      <c r="C2" s="13"/>
      <c r="D2" s="13"/>
      <c r="E2" s="13"/>
      <c r="F2" s="13"/>
      <c r="G2" s="13"/>
      <c r="H2" s="13"/>
      <c r="I2" s="13"/>
      <c r="J2" s="13"/>
    </row>
    <row r="3" spans="1:10" ht="12.75">
      <c r="A3" s="96" t="s">
        <v>475</v>
      </c>
      <c r="B3" s="96"/>
      <c r="C3" s="13"/>
      <c r="D3" s="13"/>
      <c r="E3" s="13"/>
      <c r="F3" s="13"/>
      <c r="G3" s="13"/>
      <c r="H3" s="13"/>
      <c r="I3" s="13"/>
      <c r="J3" s="13"/>
    </row>
    <row r="4" spans="1:10" ht="12.75">
      <c r="A4" s="96" t="s">
        <v>476</v>
      </c>
      <c r="B4" s="96"/>
      <c r="C4" s="13"/>
      <c r="D4" s="13"/>
      <c r="E4" s="13"/>
      <c r="F4" s="13"/>
      <c r="G4" s="13"/>
      <c r="H4" s="13"/>
      <c r="I4" s="13"/>
      <c r="J4" s="13"/>
    </row>
    <row r="5" spans="1:10" ht="12.75">
      <c r="A5" s="96" t="s">
        <v>477</v>
      </c>
      <c r="B5" s="96"/>
      <c r="C5" s="13"/>
      <c r="D5" s="13"/>
      <c r="E5" s="13"/>
      <c r="F5" s="13"/>
      <c r="G5" s="13"/>
      <c r="H5" s="13"/>
      <c r="I5" s="13"/>
      <c r="J5" s="13"/>
    </row>
    <row r="6" spans="1:10" ht="12.75">
      <c r="A6" s="96" t="s">
        <v>553</v>
      </c>
      <c r="B6" s="96"/>
      <c r="C6" s="13"/>
      <c r="D6" s="13"/>
      <c r="E6" s="13"/>
      <c r="F6" s="13"/>
      <c r="G6" s="13"/>
      <c r="H6" s="13"/>
      <c r="I6" s="13"/>
      <c r="J6" s="13"/>
    </row>
    <row r="7" spans="1:10" ht="12.75">
      <c r="A7" s="78"/>
      <c r="B7" s="78"/>
      <c r="C7" s="13"/>
      <c r="D7" s="13"/>
      <c r="E7" s="13"/>
      <c r="F7" s="13"/>
      <c r="G7" s="13"/>
      <c r="H7" s="13"/>
      <c r="I7" s="13"/>
      <c r="J7" s="13"/>
    </row>
    <row r="8" spans="1:6" s="2" customFormat="1" ht="12">
      <c r="A8" s="106" t="s">
        <v>482</v>
      </c>
      <c r="B8" s="106"/>
      <c r="C8" s="6"/>
      <c r="D8" s="6"/>
      <c r="E8" s="6"/>
      <c r="F8" s="6"/>
    </row>
    <row r="9" spans="1:6" s="2" customFormat="1" ht="12">
      <c r="A9" s="5"/>
      <c r="B9" s="4" t="s">
        <v>360</v>
      </c>
      <c r="C9" s="13"/>
      <c r="D9" s="13"/>
      <c r="E9" s="6"/>
      <c r="F9" s="6"/>
    </row>
    <row r="10" spans="1:6" s="2" customFormat="1" ht="16.5" customHeight="1">
      <c r="A10" s="5"/>
      <c r="B10" s="5"/>
      <c r="C10" s="6"/>
      <c r="D10" s="6"/>
      <c r="E10" s="6"/>
      <c r="F10" s="6"/>
    </row>
    <row r="11" spans="1:6" s="8" customFormat="1" ht="16.5" customHeight="1">
      <c r="A11" s="107" t="s">
        <v>359</v>
      </c>
      <c r="B11" s="107"/>
      <c r="C11" s="7"/>
      <c r="D11" s="7"/>
      <c r="E11" s="7"/>
      <c r="F11" s="7"/>
    </row>
    <row r="12" spans="1:6" s="8" customFormat="1" ht="29.25" customHeight="1">
      <c r="A12" s="107" t="s">
        <v>328</v>
      </c>
      <c r="B12" s="107"/>
      <c r="C12" s="7"/>
      <c r="D12" s="7"/>
      <c r="E12" s="7"/>
      <c r="F12" s="7"/>
    </row>
    <row r="13" spans="1:6" s="2" customFormat="1" ht="14.25">
      <c r="A13" s="108"/>
      <c r="B13" s="108"/>
      <c r="C13" s="6"/>
      <c r="D13" s="6"/>
      <c r="E13" s="6"/>
      <c r="F13" s="6"/>
    </row>
    <row r="14" spans="1:2" s="8" customFormat="1" ht="18.75" customHeight="1">
      <c r="A14" s="9" t="s">
        <v>108</v>
      </c>
      <c r="B14" s="9" t="s">
        <v>42</v>
      </c>
    </row>
    <row r="15" spans="1:2" s="8" customFormat="1" ht="16.5" customHeight="1">
      <c r="A15" s="10" t="s">
        <v>109</v>
      </c>
      <c r="B15" s="71">
        <v>818.8</v>
      </c>
    </row>
    <row r="16" spans="1:2" s="8" customFormat="1" ht="16.5" customHeight="1">
      <c r="A16" s="10" t="s">
        <v>110</v>
      </c>
      <c r="B16" s="71">
        <v>4632.7</v>
      </c>
    </row>
    <row r="17" spans="1:2" s="8" customFormat="1" ht="16.5" customHeight="1">
      <c r="A17" s="10" t="s">
        <v>111</v>
      </c>
      <c r="B17" s="71">
        <v>2421.7</v>
      </c>
    </row>
    <row r="18" spans="1:2" s="8" customFormat="1" ht="16.5" customHeight="1">
      <c r="A18" s="10" t="s">
        <v>551</v>
      </c>
      <c r="B18" s="71">
        <v>102.4</v>
      </c>
    </row>
    <row r="19" spans="1:2" s="8" customFormat="1" ht="16.5" customHeight="1">
      <c r="A19" s="10" t="s">
        <v>112</v>
      </c>
      <c r="B19" s="71">
        <v>1513.3</v>
      </c>
    </row>
    <row r="20" spans="1:2" s="8" customFormat="1" ht="16.5" customHeight="1">
      <c r="A20" s="10" t="s">
        <v>113</v>
      </c>
      <c r="B20" s="71">
        <v>2031.3</v>
      </c>
    </row>
    <row r="21" spans="1:2" s="8" customFormat="1" ht="16.5" customHeight="1">
      <c r="A21" s="10" t="s">
        <v>114</v>
      </c>
      <c r="B21" s="71">
        <v>1779.2</v>
      </c>
    </row>
    <row r="22" spans="1:2" s="8" customFormat="1" ht="16.5" customHeight="1">
      <c r="A22" s="10" t="s">
        <v>115</v>
      </c>
      <c r="B22" s="71">
        <v>1576</v>
      </c>
    </row>
    <row r="23" spans="1:2" s="8" customFormat="1" ht="16.5" customHeight="1">
      <c r="A23" s="10" t="s">
        <v>116</v>
      </c>
      <c r="B23" s="71">
        <v>1305.9</v>
      </c>
    </row>
    <row r="24" spans="1:2" ht="16.5" customHeight="1">
      <c r="A24" s="10" t="s">
        <v>117</v>
      </c>
      <c r="B24" s="71">
        <v>1344.2</v>
      </c>
    </row>
    <row r="25" spans="1:2" ht="16.5" customHeight="1">
      <c r="A25" s="10" t="s">
        <v>431</v>
      </c>
      <c r="B25" s="71">
        <v>24.5</v>
      </c>
    </row>
    <row r="26" spans="1:3" s="1" customFormat="1" ht="16.5" customHeight="1">
      <c r="A26" s="11" t="s">
        <v>118</v>
      </c>
      <c r="B26" s="72">
        <f>SUM(B15:B25)</f>
        <v>17550</v>
      </c>
      <c r="C26" s="1" t="s">
        <v>479</v>
      </c>
    </row>
  </sheetData>
  <sheetProtection/>
  <mergeCells count="10">
    <mergeCell ref="A8:B8"/>
    <mergeCell ref="A11:B11"/>
    <mergeCell ref="A12:B12"/>
    <mergeCell ref="A13:B13"/>
    <mergeCell ref="A1:B1"/>
    <mergeCell ref="A2:B2"/>
    <mergeCell ref="A3:B3"/>
    <mergeCell ref="A4:B4"/>
    <mergeCell ref="A5:B5"/>
    <mergeCell ref="A6:B6"/>
  </mergeCells>
  <printOptions/>
  <pageMargins left="0.7874015748031497" right="0.7874015748031497" top="0.1968503937007874" bottom="0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2022-06-06T13:31:44Z</cp:lastPrinted>
  <dcterms:created xsi:type="dcterms:W3CDTF">2006-12-28T08:02:07Z</dcterms:created>
  <dcterms:modified xsi:type="dcterms:W3CDTF">2022-08-09T07:10:00Z</dcterms:modified>
  <cp:category/>
  <cp:version/>
  <cp:contentType/>
  <cp:contentStatus/>
</cp:coreProperties>
</file>